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0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8" r:id="rId6"/>
    <sheet name="7 день" sheetId="9" r:id="rId7"/>
    <sheet name="8 день" sheetId="10" r:id="rId8"/>
    <sheet name="9 день" sheetId="11" r:id="rId9"/>
    <sheet name="10 день" sheetId="12" r:id="rId10"/>
    <sheet name="ВСЕГО" sheetId="14" r:id="rId11"/>
  </sheets>
  <definedNames>
    <definedName name="_xlnm.Print_Area" localSheetId="2">'3 день'!$A$1:$X$111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6" i="10" l="1"/>
  <c r="R66" i="10"/>
  <c r="S66" i="10"/>
  <c r="S76" i="10" s="1"/>
  <c r="Q76" i="10"/>
  <c r="R76" i="10"/>
  <c r="P76" i="10"/>
  <c r="P66" i="10"/>
  <c r="S102" i="11" l="1"/>
  <c r="R102" i="11"/>
  <c r="Q102" i="11"/>
  <c r="P102" i="11"/>
  <c r="S45" i="5" l="1"/>
  <c r="R45" i="5"/>
  <c r="Q45" i="5"/>
  <c r="P45" i="5"/>
  <c r="Q15" i="5" l="1"/>
  <c r="R15" i="5"/>
  <c r="S15" i="5"/>
  <c r="Q7" i="5"/>
  <c r="R7" i="5"/>
  <c r="S7" i="5"/>
  <c r="F6" i="14"/>
  <c r="G6" i="14"/>
  <c r="S90" i="9" l="1"/>
  <c r="R90" i="9"/>
  <c r="Q90" i="9"/>
  <c r="P90" i="9"/>
  <c r="S102" i="2"/>
  <c r="R102" i="2"/>
  <c r="Q102" i="2"/>
  <c r="P102" i="2"/>
  <c r="S93" i="12" l="1"/>
  <c r="R93" i="12"/>
  <c r="Q93" i="12"/>
  <c r="P93" i="12"/>
  <c r="S73" i="12"/>
  <c r="R73" i="12"/>
  <c r="Q73" i="12"/>
  <c r="P73" i="12"/>
  <c r="S55" i="12"/>
  <c r="R55" i="12"/>
  <c r="Q55" i="12"/>
  <c r="P55" i="12"/>
  <c r="S50" i="12"/>
  <c r="R50" i="12"/>
  <c r="Q50" i="12"/>
  <c r="P50" i="12"/>
  <c r="S31" i="12"/>
  <c r="R31" i="12"/>
  <c r="Q31" i="12"/>
  <c r="P31" i="12"/>
  <c r="S18" i="12"/>
  <c r="R18" i="12"/>
  <c r="Q18" i="12"/>
  <c r="P18" i="12"/>
  <c r="S13" i="12"/>
  <c r="R13" i="12"/>
  <c r="Q13" i="12"/>
  <c r="P13" i="12"/>
  <c r="S7" i="12"/>
  <c r="R7" i="12"/>
  <c r="Q7" i="12"/>
  <c r="P7" i="12"/>
  <c r="S107" i="11"/>
  <c r="R107" i="11"/>
  <c r="Q107" i="11"/>
  <c r="P107" i="11"/>
  <c r="S97" i="11"/>
  <c r="R97" i="11"/>
  <c r="Q97" i="11"/>
  <c r="P97" i="11"/>
  <c r="S91" i="11"/>
  <c r="R91" i="11"/>
  <c r="Q91" i="11"/>
  <c r="P91" i="11"/>
  <c r="S86" i="11"/>
  <c r="R86" i="11"/>
  <c r="Q86" i="11"/>
  <c r="P86" i="11"/>
  <c r="S79" i="11"/>
  <c r="R79" i="11"/>
  <c r="Q79" i="11"/>
  <c r="P79" i="11"/>
  <c r="S72" i="11"/>
  <c r="R72" i="11"/>
  <c r="Q72" i="11"/>
  <c r="P72" i="11"/>
  <c r="S49" i="11"/>
  <c r="R49" i="11"/>
  <c r="Q49" i="11"/>
  <c r="P49" i="11"/>
  <c r="S44" i="11"/>
  <c r="R44" i="11"/>
  <c r="Q44" i="11"/>
  <c r="P44" i="11"/>
  <c r="S28" i="11"/>
  <c r="R28" i="11"/>
  <c r="Q28" i="11"/>
  <c r="P28" i="11"/>
  <c r="S15" i="11"/>
  <c r="R15" i="11"/>
  <c r="Q15" i="11"/>
  <c r="P15" i="11"/>
  <c r="S7" i="11"/>
  <c r="R7" i="11"/>
  <c r="Q7" i="11"/>
  <c r="P7" i="11"/>
  <c r="S97" i="10"/>
  <c r="R97" i="10"/>
  <c r="Q97" i="10"/>
  <c r="P97" i="10"/>
  <c r="S85" i="10"/>
  <c r="R85" i="10"/>
  <c r="Q85" i="10"/>
  <c r="P85" i="10"/>
  <c r="S35" i="10"/>
  <c r="R35" i="10"/>
  <c r="Q35" i="10"/>
  <c r="P35" i="10"/>
  <c r="S14" i="10"/>
  <c r="R14" i="10"/>
  <c r="Q14" i="10"/>
  <c r="P14" i="10"/>
  <c r="S20" i="10"/>
  <c r="R20" i="10"/>
  <c r="Q20" i="10"/>
  <c r="P20" i="10"/>
  <c r="S85" i="9"/>
  <c r="R85" i="9"/>
  <c r="Q85" i="9"/>
  <c r="P85" i="9"/>
  <c r="S64" i="9"/>
  <c r="R64" i="9"/>
  <c r="Q64" i="9"/>
  <c r="P64" i="9"/>
  <c r="S43" i="9"/>
  <c r="R43" i="9"/>
  <c r="Q43" i="9"/>
  <c r="P43" i="9"/>
  <c r="S28" i="9"/>
  <c r="R28" i="9"/>
  <c r="Q28" i="9"/>
  <c r="P28" i="9"/>
  <c r="S15" i="9"/>
  <c r="R15" i="9"/>
  <c r="Q15" i="9"/>
  <c r="P15" i="9"/>
  <c r="S94" i="8"/>
  <c r="R94" i="8"/>
  <c r="Q94" i="8"/>
  <c r="P94" i="8"/>
  <c r="S90" i="8"/>
  <c r="R90" i="8"/>
  <c r="Q90" i="8"/>
  <c r="P90" i="8"/>
  <c r="S84" i="8"/>
  <c r="R84" i="8"/>
  <c r="Q84" i="8"/>
  <c r="P84" i="8"/>
  <c r="S71" i="8"/>
  <c r="R71" i="8"/>
  <c r="Q71" i="8"/>
  <c r="P71" i="8"/>
  <c r="S57" i="8"/>
  <c r="R57" i="8"/>
  <c r="Q57" i="8"/>
  <c r="P57" i="8"/>
  <c r="S46" i="8"/>
  <c r="R46" i="8"/>
  <c r="Q46" i="8"/>
  <c r="P46" i="8"/>
  <c r="S32" i="8"/>
  <c r="R32" i="8"/>
  <c r="Q32" i="8"/>
  <c r="P32" i="8"/>
  <c r="S19" i="8"/>
  <c r="R19" i="8"/>
  <c r="Q19" i="8"/>
  <c r="P19" i="8"/>
  <c r="S14" i="8"/>
  <c r="R14" i="8"/>
  <c r="Q14" i="8"/>
  <c r="P14" i="8"/>
  <c r="S81" i="5"/>
  <c r="R81" i="5"/>
  <c r="Q81" i="5"/>
  <c r="P81" i="5"/>
  <c r="S62" i="5"/>
  <c r="R62" i="5"/>
  <c r="Q62" i="5"/>
  <c r="P62" i="5"/>
  <c r="S29" i="5"/>
  <c r="R29" i="5"/>
  <c r="Q29" i="5"/>
  <c r="P29" i="5"/>
  <c r="P15" i="5"/>
  <c r="P7" i="5"/>
  <c r="S102" i="4"/>
  <c r="R102" i="4"/>
  <c r="Q102" i="4"/>
  <c r="P102" i="4"/>
  <c r="S96" i="4"/>
  <c r="R96" i="4"/>
  <c r="Q96" i="4"/>
  <c r="P96" i="4"/>
  <c r="S91" i="4"/>
  <c r="R91" i="4"/>
  <c r="Q91" i="4"/>
  <c r="P91" i="4"/>
  <c r="S15" i="4" l="1"/>
  <c r="R15" i="4"/>
  <c r="Q15" i="4"/>
  <c r="P15" i="4"/>
  <c r="Q7" i="2"/>
  <c r="R7" i="2"/>
  <c r="S7" i="2"/>
  <c r="P7" i="2"/>
  <c r="S86" i="3"/>
  <c r="R86" i="3"/>
  <c r="Q86" i="3"/>
  <c r="P86" i="3"/>
  <c r="S67" i="3"/>
  <c r="R67" i="3"/>
  <c r="Q67" i="3"/>
  <c r="P67" i="3"/>
  <c r="S28" i="3"/>
  <c r="R28" i="3"/>
  <c r="Q28" i="3"/>
  <c r="P28" i="3"/>
  <c r="S14" i="3"/>
  <c r="R14" i="3"/>
  <c r="Q14" i="3"/>
  <c r="P14" i="3"/>
  <c r="S107" i="2"/>
  <c r="R107" i="2"/>
  <c r="Q107" i="2"/>
  <c r="P107" i="2"/>
  <c r="S91" i="2"/>
  <c r="R91" i="2"/>
  <c r="Q91" i="2"/>
  <c r="P91" i="2"/>
  <c r="S73" i="2"/>
  <c r="R73" i="2"/>
  <c r="Q73" i="2"/>
  <c r="P73" i="2"/>
  <c r="S46" i="2"/>
  <c r="R46" i="2"/>
  <c r="Q46" i="2"/>
  <c r="P46" i="2"/>
  <c r="S27" i="2"/>
  <c r="R27" i="2"/>
  <c r="Q27" i="2"/>
  <c r="P27" i="2"/>
  <c r="P115" i="1" l="1"/>
  <c r="Q115" i="1"/>
  <c r="R115" i="1"/>
  <c r="S115" i="1"/>
  <c r="S95" i="1"/>
  <c r="R95" i="1"/>
  <c r="Q95" i="1"/>
  <c r="P95" i="1"/>
  <c r="Q104" i="1"/>
  <c r="R104" i="1"/>
  <c r="S104" i="1"/>
  <c r="P104" i="1"/>
  <c r="Q99" i="1"/>
  <c r="R99" i="1"/>
  <c r="S99" i="1"/>
  <c r="P99" i="1"/>
  <c r="Q89" i="1"/>
  <c r="R89" i="1"/>
  <c r="R111" i="1" s="1"/>
  <c r="S89" i="1"/>
  <c r="P89" i="1"/>
  <c r="Q75" i="1"/>
  <c r="Q87" i="1" s="1"/>
  <c r="R75" i="1"/>
  <c r="R87" i="1" s="1"/>
  <c r="S75" i="1"/>
  <c r="S87" i="1" s="1"/>
  <c r="P75" i="1"/>
  <c r="P87" i="1" s="1"/>
  <c r="S62" i="1"/>
  <c r="R62" i="1"/>
  <c r="Q62" i="1"/>
  <c r="S111" i="1" l="1"/>
  <c r="Q111" i="1"/>
  <c r="P111" i="1"/>
  <c r="Q57" i="1"/>
  <c r="R57" i="1"/>
  <c r="S57" i="1"/>
  <c r="P57" i="1"/>
  <c r="S52" i="1"/>
  <c r="R52" i="1"/>
  <c r="Q52" i="1"/>
  <c r="P52" i="1"/>
  <c r="Q45" i="1" l="1"/>
  <c r="R45" i="1"/>
  <c r="S45" i="1"/>
  <c r="P45" i="1"/>
  <c r="P32" i="1"/>
  <c r="Q32" i="1"/>
  <c r="R32" i="1"/>
  <c r="S32" i="1"/>
  <c r="S34" i="1"/>
  <c r="S72" i="1" s="1"/>
  <c r="R34" i="1"/>
  <c r="R72" i="1" s="1"/>
  <c r="R116" i="1" s="1"/>
  <c r="Q34" i="1"/>
  <c r="Q72" i="1" s="1"/>
  <c r="P34" i="1"/>
  <c r="Q19" i="1"/>
  <c r="S19" i="1"/>
  <c r="R19" i="1"/>
  <c r="P19" i="1"/>
  <c r="S14" i="1"/>
  <c r="R14" i="1"/>
  <c r="Q14" i="1"/>
  <c r="P14" i="1"/>
  <c r="Q7" i="1"/>
  <c r="Q29" i="1" s="1"/>
  <c r="R7" i="1"/>
  <c r="R29" i="1" s="1"/>
  <c r="S7" i="1"/>
  <c r="P7" i="1"/>
  <c r="P29" i="1" s="1"/>
  <c r="S29" i="1" l="1"/>
  <c r="S116" i="1" s="1"/>
  <c r="Q116" i="1"/>
  <c r="E23" i="3"/>
  <c r="E72" i="1"/>
  <c r="E65" i="3"/>
  <c r="U82" i="12" l="1"/>
  <c r="V82" i="12"/>
  <c r="W82" i="12"/>
  <c r="X82" i="12"/>
  <c r="T82" i="12"/>
  <c r="I82" i="12"/>
  <c r="J82" i="12"/>
  <c r="K82" i="12"/>
  <c r="L82" i="12"/>
  <c r="M82" i="12"/>
  <c r="N82" i="12"/>
  <c r="O82" i="12"/>
  <c r="H82" i="12"/>
  <c r="H65" i="12"/>
  <c r="U105" i="12"/>
  <c r="V105" i="12"/>
  <c r="W105" i="12"/>
  <c r="X105" i="12"/>
  <c r="T105" i="12"/>
  <c r="I105" i="12"/>
  <c r="J105" i="12"/>
  <c r="K105" i="12"/>
  <c r="L105" i="12"/>
  <c r="M105" i="12"/>
  <c r="N105" i="12"/>
  <c r="O105" i="12"/>
  <c r="H105" i="12"/>
  <c r="E105" i="12"/>
  <c r="I109" i="12"/>
  <c r="J109" i="12"/>
  <c r="K109" i="12"/>
  <c r="L109" i="12"/>
  <c r="M109" i="12"/>
  <c r="N109" i="12"/>
  <c r="O109" i="12"/>
  <c r="P109" i="12"/>
  <c r="Q109" i="12"/>
  <c r="R109" i="12"/>
  <c r="S109" i="12"/>
  <c r="T109" i="12"/>
  <c r="U109" i="12"/>
  <c r="V109" i="12"/>
  <c r="W109" i="12"/>
  <c r="X109" i="12"/>
  <c r="H109" i="12"/>
  <c r="Q84" i="12"/>
  <c r="R84" i="12"/>
  <c r="S84" i="12"/>
  <c r="P84" i="12"/>
  <c r="Q98" i="12"/>
  <c r="R98" i="12"/>
  <c r="S98" i="12"/>
  <c r="S105" i="12" s="1"/>
  <c r="P98" i="12"/>
  <c r="P105" i="12" s="1"/>
  <c r="Q67" i="12"/>
  <c r="R67" i="12"/>
  <c r="S67" i="12"/>
  <c r="P67" i="12"/>
  <c r="Q44" i="12"/>
  <c r="R44" i="12"/>
  <c r="S44" i="12"/>
  <c r="P44" i="12"/>
  <c r="P29" i="12"/>
  <c r="Q29" i="12"/>
  <c r="R29" i="12"/>
  <c r="S29" i="12"/>
  <c r="Q26" i="12"/>
  <c r="Q59" i="11"/>
  <c r="P124" i="11"/>
  <c r="Q124" i="11"/>
  <c r="R124" i="11"/>
  <c r="S124" i="11"/>
  <c r="Q113" i="11"/>
  <c r="R113" i="11"/>
  <c r="R120" i="11" s="1"/>
  <c r="S113" i="11"/>
  <c r="P113" i="11"/>
  <c r="Q62" i="11"/>
  <c r="R62" i="11"/>
  <c r="S62" i="11"/>
  <c r="P62" i="11"/>
  <c r="H59" i="11"/>
  <c r="Q36" i="11"/>
  <c r="R36" i="11"/>
  <c r="R59" i="11" s="1"/>
  <c r="S36" i="11"/>
  <c r="S59" i="11" s="1"/>
  <c r="P36" i="11"/>
  <c r="P59" i="11" s="1"/>
  <c r="P26" i="11"/>
  <c r="Q26" i="11"/>
  <c r="R26" i="11"/>
  <c r="S26" i="11"/>
  <c r="Q23" i="11"/>
  <c r="R23" i="11"/>
  <c r="S23" i="11"/>
  <c r="P23" i="11"/>
  <c r="E23" i="11"/>
  <c r="P109" i="10"/>
  <c r="Q109" i="10"/>
  <c r="R109" i="10"/>
  <c r="S109" i="10"/>
  <c r="P7" i="10"/>
  <c r="P30" i="10" s="1"/>
  <c r="Q7" i="10"/>
  <c r="Q30" i="10" s="1"/>
  <c r="R7" i="10"/>
  <c r="R30" i="10" s="1"/>
  <c r="S7" i="10"/>
  <c r="S30" i="10" s="1"/>
  <c r="O30" i="10"/>
  <c r="T30" i="10"/>
  <c r="O33" i="10"/>
  <c r="P33" i="10"/>
  <c r="Q33" i="10"/>
  <c r="R33" i="10"/>
  <c r="S33" i="10"/>
  <c r="T33" i="10"/>
  <c r="P46" i="10"/>
  <c r="Q46" i="10"/>
  <c r="R46" i="10"/>
  <c r="S46" i="10"/>
  <c r="P56" i="10"/>
  <c r="P64" i="10" s="1"/>
  <c r="Q56" i="10"/>
  <c r="R56" i="10"/>
  <c r="S56" i="10"/>
  <c r="O64" i="10"/>
  <c r="R64" i="10"/>
  <c r="T64" i="10"/>
  <c r="O76" i="10"/>
  <c r="T76" i="10"/>
  <c r="P78" i="10"/>
  <c r="Q78" i="10"/>
  <c r="R78" i="10"/>
  <c r="S78" i="10"/>
  <c r="P89" i="10"/>
  <c r="Q89" i="10"/>
  <c r="R89" i="10"/>
  <c r="S89" i="10"/>
  <c r="O105" i="10"/>
  <c r="T105" i="10"/>
  <c r="O109" i="10"/>
  <c r="T109" i="10"/>
  <c r="E30" i="10"/>
  <c r="P107" i="9"/>
  <c r="Q107" i="9"/>
  <c r="R107" i="9"/>
  <c r="S107" i="9"/>
  <c r="O107" i="9"/>
  <c r="Q95" i="9"/>
  <c r="R95" i="9"/>
  <c r="S95" i="9"/>
  <c r="P95" i="9"/>
  <c r="Q78" i="9"/>
  <c r="Q103" i="9" s="1"/>
  <c r="R78" i="9"/>
  <c r="R103" i="9" s="1"/>
  <c r="S78" i="9"/>
  <c r="S103" i="9" s="1"/>
  <c r="P78" i="9"/>
  <c r="P103" i="9" s="1"/>
  <c r="Q76" i="9"/>
  <c r="R76" i="9"/>
  <c r="S76" i="9"/>
  <c r="P76" i="9"/>
  <c r="Q47" i="9"/>
  <c r="R47" i="9"/>
  <c r="S47" i="9"/>
  <c r="P47" i="9"/>
  <c r="Q37" i="9"/>
  <c r="R37" i="9"/>
  <c r="S37" i="9"/>
  <c r="S62" i="9" s="1"/>
  <c r="P37" i="9"/>
  <c r="P26" i="9"/>
  <c r="Q26" i="9"/>
  <c r="R26" i="9"/>
  <c r="S26" i="9"/>
  <c r="Q7" i="9"/>
  <c r="R7" i="9"/>
  <c r="S7" i="9"/>
  <c r="P7" i="9"/>
  <c r="P113" i="8"/>
  <c r="Q113" i="8"/>
  <c r="R113" i="8"/>
  <c r="S113" i="8"/>
  <c r="T113" i="8"/>
  <c r="U113" i="8"/>
  <c r="V113" i="8"/>
  <c r="W113" i="8"/>
  <c r="X113" i="8"/>
  <c r="I113" i="8"/>
  <c r="J113" i="8"/>
  <c r="K113" i="8"/>
  <c r="L113" i="8"/>
  <c r="M113" i="8"/>
  <c r="N113" i="8"/>
  <c r="O113" i="8"/>
  <c r="H113" i="8"/>
  <c r="Q100" i="8"/>
  <c r="Q109" i="8" s="1"/>
  <c r="R100" i="8"/>
  <c r="R109" i="8" s="1"/>
  <c r="S100" i="8"/>
  <c r="S109" i="8" s="1"/>
  <c r="P100" i="8"/>
  <c r="P109" i="8" s="1"/>
  <c r="Q82" i="8"/>
  <c r="R82" i="8"/>
  <c r="S82" i="8"/>
  <c r="P82" i="8"/>
  <c r="Q61" i="8"/>
  <c r="R61" i="8"/>
  <c r="S61" i="8"/>
  <c r="P61" i="8"/>
  <c r="P30" i="8"/>
  <c r="Q30" i="8"/>
  <c r="R30" i="8"/>
  <c r="S30" i="8"/>
  <c r="Q7" i="8"/>
  <c r="R7" i="8"/>
  <c r="S7" i="8"/>
  <c r="P7" i="8"/>
  <c r="P104" i="5"/>
  <c r="Q104" i="5"/>
  <c r="R104" i="5"/>
  <c r="S104" i="5"/>
  <c r="Q93" i="5"/>
  <c r="R93" i="5"/>
  <c r="S93" i="5"/>
  <c r="P93" i="5"/>
  <c r="Q87" i="5"/>
  <c r="R87" i="5"/>
  <c r="S87" i="5"/>
  <c r="P87" i="5"/>
  <c r="Q76" i="5"/>
  <c r="R76" i="5"/>
  <c r="S76" i="5"/>
  <c r="P76" i="5"/>
  <c r="Q74" i="5"/>
  <c r="R74" i="5"/>
  <c r="S74" i="5"/>
  <c r="P74" i="5"/>
  <c r="Q52" i="5"/>
  <c r="R52" i="5"/>
  <c r="S52" i="5"/>
  <c r="P52" i="5"/>
  <c r="Q37" i="5"/>
  <c r="R37" i="5"/>
  <c r="S37" i="5"/>
  <c r="P37" i="5"/>
  <c r="P27" i="5"/>
  <c r="Q27" i="5"/>
  <c r="R27" i="5"/>
  <c r="S27" i="5"/>
  <c r="S24" i="5"/>
  <c r="Q24" i="5"/>
  <c r="R24" i="5"/>
  <c r="P24" i="5"/>
  <c r="U100" i="5"/>
  <c r="V100" i="5"/>
  <c r="W100" i="5"/>
  <c r="X100" i="5"/>
  <c r="T100" i="5"/>
  <c r="I100" i="5"/>
  <c r="J100" i="5"/>
  <c r="K100" i="5"/>
  <c r="L100" i="5"/>
  <c r="M100" i="5"/>
  <c r="N100" i="5"/>
  <c r="O100" i="5"/>
  <c r="H100" i="5"/>
  <c r="E24" i="5"/>
  <c r="Q65" i="4"/>
  <c r="R65" i="4"/>
  <c r="S65" i="4"/>
  <c r="P65" i="4"/>
  <c r="Q60" i="4"/>
  <c r="Q76" i="4" s="1"/>
  <c r="R60" i="4"/>
  <c r="S60" i="4"/>
  <c r="P60" i="4"/>
  <c r="R58" i="4"/>
  <c r="Q50" i="4"/>
  <c r="R50" i="4"/>
  <c r="S50" i="4"/>
  <c r="P50" i="4"/>
  <c r="Q39" i="4"/>
  <c r="R39" i="4"/>
  <c r="S39" i="4"/>
  <c r="P39" i="4"/>
  <c r="Q28" i="4"/>
  <c r="Q58" i="4" s="1"/>
  <c r="R28" i="4"/>
  <c r="S28" i="4"/>
  <c r="P28" i="4"/>
  <c r="P26" i="4"/>
  <c r="Q26" i="4"/>
  <c r="R26" i="4"/>
  <c r="S26" i="4"/>
  <c r="Q7" i="4"/>
  <c r="Q23" i="4" s="1"/>
  <c r="R7" i="4"/>
  <c r="R23" i="4" s="1"/>
  <c r="S7" i="4"/>
  <c r="S23" i="4" s="1"/>
  <c r="P7" i="4"/>
  <c r="P23" i="4" s="1"/>
  <c r="T23" i="4"/>
  <c r="I23" i="4"/>
  <c r="J23" i="4"/>
  <c r="K23" i="4"/>
  <c r="L23" i="4"/>
  <c r="M23" i="4"/>
  <c r="N23" i="4"/>
  <c r="O23" i="4"/>
  <c r="H23" i="4"/>
  <c r="H58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W114" i="4"/>
  <c r="X114" i="4"/>
  <c r="H114" i="4"/>
  <c r="X110" i="4"/>
  <c r="W110" i="4"/>
  <c r="U110" i="4"/>
  <c r="V110" i="4"/>
  <c r="T110" i="4"/>
  <c r="I110" i="4"/>
  <c r="J110" i="4"/>
  <c r="K110" i="4"/>
  <c r="L110" i="4"/>
  <c r="M110" i="4"/>
  <c r="N110" i="4"/>
  <c r="O110" i="4"/>
  <c r="H110" i="4"/>
  <c r="E110" i="4"/>
  <c r="E58" i="4"/>
  <c r="E23" i="4"/>
  <c r="Q79" i="3"/>
  <c r="R79" i="3"/>
  <c r="S79" i="3"/>
  <c r="P79" i="3"/>
  <c r="I106" i="3"/>
  <c r="J106" i="3"/>
  <c r="K106" i="3"/>
  <c r="L106" i="3"/>
  <c r="M106" i="3"/>
  <c r="N106" i="3"/>
  <c r="O106" i="3"/>
  <c r="H106" i="3"/>
  <c r="E106" i="3"/>
  <c r="U114" i="2"/>
  <c r="V114" i="2"/>
  <c r="W114" i="2"/>
  <c r="X114" i="2"/>
  <c r="T114" i="2"/>
  <c r="I114" i="2"/>
  <c r="J114" i="2"/>
  <c r="K114" i="2"/>
  <c r="L114" i="2"/>
  <c r="M114" i="2"/>
  <c r="N114" i="2"/>
  <c r="O114" i="2"/>
  <c r="H114" i="2"/>
  <c r="E114" i="2"/>
  <c r="S88" i="2"/>
  <c r="R88" i="2"/>
  <c r="Q88" i="2"/>
  <c r="P88" i="2"/>
  <c r="S87" i="4"/>
  <c r="R87" i="4"/>
  <c r="Q87" i="4"/>
  <c r="P87" i="4"/>
  <c r="S78" i="4"/>
  <c r="R78" i="4"/>
  <c r="Q78" i="4"/>
  <c r="P78" i="4"/>
  <c r="U23" i="4"/>
  <c r="V23" i="4"/>
  <c r="W23" i="4"/>
  <c r="T26" i="4"/>
  <c r="V26" i="4"/>
  <c r="W26" i="4"/>
  <c r="T58" i="4"/>
  <c r="U58" i="4"/>
  <c r="V58" i="4"/>
  <c r="W58" i="4"/>
  <c r="T76" i="4"/>
  <c r="U76" i="4"/>
  <c r="V76" i="4"/>
  <c r="W76" i="4"/>
  <c r="U106" i="3"/>
  <c r="V106" i="3"/>
  <c r="W106" i="3"/>
  <c r="X106" i="3"/>
  <c r="T106" i="3"/>
  <c r="P110" i="3"/>
  <c r="Q110" i="3"/>
  <c r="R110" i="3"/>
  <c r="S110" i="3"/>
  <c r="T110" i="3"/>
  <c r="U110" i="3"/>
  <c r="V110" i="3"/>
  <c r="W110" i="3"/>
  <c r="X110" i="3"/>
  <c r="Q98" i="3"/>
  <c r="R98" i="3"/>
  <c r="S98" i="3"/>
  <c r="P98" i="3"/>
  <c r="Q91" i="3"/>
  <c r="R91" i="3"/>
  <c r="S91" i="3"/>
  <c r="P91" i="3"/>
  <c r="Q77" i="3"/>
  <c r="R77" i="3"/>
  <c r="S77" i="3"/>
  <c r="P77" i="3"/>
  <c r="Q57" i="3"/>
  <c r="R57" i="3"/>
  <c r="S57" i="3"/>
  <c r="P57" i="3"/>
  <c r="P51" i="3"/>
  <c r="Q51" i="3"/>
  <c r="R51" i="3"/>
  <c r="S51" i="3"/>
  <c r="P26" i="3"/>
  <c r="Q26" i="3"/>
  <c r="R26" i="3"/>
  <c r="S26" i="3"/>
  <c r="Q7" i="3"/>
  <c r="Q23" i="3" s="1"/>
  <c r="R7" i="3"/>
  <c r="R23" i="3" s="1"/>
  <c r="S7" i="3"/>
  <c r="S23" i="3" s="1"/>
  <c r="P7" i="3"/>
  <c r="P23" i="3" s="1"/>
  <c r="U23" i="3"/>
  <c r="V23" i="3"/>
  <c r="W23" i="3"/>
  <c r="X23" i="3"/>
  <c r="T23" i="3"/>
  <c r="I23" i="3"/>
  <c r="J23" i="3"/>
  <c r="K23" i="3"/>
  <c r="L23" i="3"/>
  <c r="M23" i="3"/>
  <c r="N23" i="3"/>
  <c r="O23" i="3"/>
  <c r="H23" i="3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H118" i="2"/>
  <c r="Q97" i="2"/>
  <c r="R97" i="2"/>
  <c r="S97" i="2"/>
  <c r="P97" i="2"/>
  <c r="Q80" i="2"/>
  <c r="R80" i="2"/>
  <c r="S80" i="2"/>
  <c r="P80" i="2"/>
  <c r="Q63" i="2"/>
  <c r="Q86" i="2" s="1"/>
  <c r="R63" i="2"/>
  <c r="R86" i="2" s="1"/>
  <c r="S63" i="2"/>
  <c r="P63" i="2"/>
  <c r="Q42" i="2"/>
  <c r="R42" i="2"/>
  <c r="S42" i="2"/>
  <c r="P42" i="2"/>
  <c r="Q36" i="2"/>
  <c r="R36" i="2"/>
  <c r="S36" i="2"/>
  <c r="P36" i="2"/>
  <c r="P25" i="2"/>
  <c r="Q25" i="2"/>
  <c r="R25" i="2"/>
  <c r="S25" i="2"/>
  <c r="Q14" i="2"/>
  <c r="R14" i="2"/>
  <c r="S14" i="2"/>
  <c r="P14" i="2"/>
  <c r="P22" i="2" s="1"/>
  <c r="Q22" i="2"/>
  <c r="U22" i="2"/>
  <c r="V22" i="2"/>
  <c r="W22" i="2"/>
  <c r="X22" i="2"/>
  <c r="T22" i="2"/>
  <c r="I22" i="2"/>
  <c r="J22" i="2"/>
  <c r="K22" i="2"/>
  <c r="L22" i="2"/>
  <c r="M22" i="2"/>
  <c r="N22" i="2"/>
  <c r="O22" i="2"/>
  <c r="H22" i="2"/>
  <c r="Q106" i="3" l="1"/>
  <c r="R105" i="10"/>
  <c r="P120" i="11"/>
  <c r="Q120" i="11"/>
  <c r="P105" i="10"/>
  <c r="P110" i="10" s="1"/>
  <c r="Q64" i="10"/>
  <c r="R110" i="4"/>
  <c r="P76" i="4"/>
  <c r="S110" i="4"/>
  <c r="S115" i="4" s="1"/>
  <c r="Q110" i="4"/>
  <c r="Q115" i="4" s="1"/>
  <c r="P110" i="4"/>
  <c r="Q105" i="12"/>
  <c r="R105" i="12"/>
  <c r="S120" i="11"/>
  <c r="P84" i="11"/>
  <c r="Q105" i="10"/>
  <c r="S105" i="10"/>
  <c r="S64" i="10"/>
  <c r="O110" i="10"/>
  <c r="R62" i="9"/>
  <c r="S100" i="5"/>
  <c r="R100" i="5"/>
  <c r="Q100" i="5"/>
  <c r="P100" i="5"/>
  <c r="P60" i="5"/>
  <c r="S60" i="5"/>
  <c r="R60" i="5"/>
  <c r="Q60" i="5"/>
  <c r="T115" i="4"/>
  <c r="S76" i="4"/>
  <c r="R76" i="4"/>
  <c r="S58" i="4"/>
  <c r="P58" i="4"/>
  <c r="P115" i="4" s="1"/>
  <c r="S106" i="3"/>
  <c r="R106" i="3"/>
  <c r="P106" i="3"/>
  <c r="P114" i="2"/>
  <c r="P119" i="2" s="1"/>
  <c r="Q114" i="2"/>
  <c r="R114" i="2"/>
  <c r="S114" i="2"/>
  <c r="S86" i="2"/>
  <c r="P86" i="2"/>
  <c r="P61" i="2"/>
  <c r="Q61" i="2"/>
  <c r="Q119" i="2" s="1"/>
  <c r="S61" i="2"/>
  <c r="S22" i="2"/>
  <c r="R110" i="10"/>
  <c r="T110" i="10"/>
  <c r="R61" i="2"/>
  <c r="S65" i="12"/>
  <c r="S82" i="12"/>
  <c r="R65" i="12"/>
  <c r="R82" i="12"/>
  <c r="Q65" i="12"/>
  <c r="Q82" i="12"/>
  <c r="P65" i="12"/>
  <c r="P82" i="12"/>
  <c r="R26" i="12"/>
  <c r="S26" i="12"/>
  <c r="P26" i="12"/>
  <c r="P125" i="11"/>
  <c r="S84" i="11"/>
  <c r="R84" i="11"/>
  <c r="Q84" i="11"/>
  <c r="Q62" i="9"/>
  <c r="P62" i="9"/>
  <c r="S23" i="9"/>
  <c r="S108" i="9" s="1"/>
  <c r="R23" i="9"/>
  <c r="Q23" i="9"/>
  <c r="P23" i="9"/>
  <c r="Q69" i="8"/>
  <c r="S69" i="8"/>
  <c r="P69" i="8"/>
  <c r="R69" i="8"/>
  <c r="S27" i="8"/>
  <c r="P27" i="8"/>
  <c r="Q27" i="8"/>
  <c r="Q114" i="8" s="1"/>
  <c r="R27" i="8"/>
  <c r="R115" i="4"/>
  <c r="W115" i="4"/>
  <c r="U115" i="4"/>
  <c r="V115" i="4"/>
  <c r="R22" i="2"/>
  <c r="S42" i="3"/>
  <c r="S65" i="3" s="1"/>
  <c r="S111" i="3" s="1"/>
  <c r="R42" i="3"/>
  <c r="R65" i="3" s="1"/>
  <c r="Q42" i="3"/>
  <c r="Q65" i="3" s="1"/>
  <c r="Q111" i="3" s="1"/>
  <c r="P42" i="3"/>
  <c r="P65" i="3" s="1"/>
  <c r="E22" i="2"/>
  <c r="P62" i="1"/>
  <c r="P72" i="1" s="1"/>
  <c r="P116" i="1" s="1"/>
  <c r="I29" i="1"/>
  <c r="J29" i="1"/>
  <c r="K29" i="1"/>
  <c r="L29" i="1"/>
  <c r="M29" i="1"/>
  <c r="N29" i="1"/>
  <c r="O29" i="1"/>
  <c r="T29" i="1"/>
  <c r="U29" i="1"/>
  <c r="V29" i="1"/>
  <c r="W29" i="1"/>
  <c r="X29" i="1"/>
  <c r="H29" i="1"/>
  <c r="Q110" i="10" l="1"/>
  <c r="S125" i="11"/>
  <c r="R108" i="9"/>
  <c r="P114" i="8"/>
  <c r="P105" i="5"/>
  <c r="R110" i="12"/>
  <c r="Q110" i="12"/>
  <c r="S110" i="10"/>
  <c r="Q108" i="9"/>
  <c r="S114" i="8"/>
  <c r="R105" i="5"/>
  <c r="S105" i="5"/>
  <c r="S6" i="14" s="1"/>
  <c r="Q105" i="5"/>
  <c r="Q6" i="14" s="1"/>
  <c r="P111" i="3"/>
  <c r="R111" i="3"/>
  <c r="S119" i="2"/>
  <c r="R119" i="2"/>
  <c r="P110" i="12"/>
  <c r="S110" i="12"/>
  <c r="P108" i="9"/>
  <c r="R114" i="8"/>
  <c r="Q125" i="11"/>
  <c r="R125" i="11"/>
  <c r="T25" i="2"/>
  <c r="V25" i="2"/>
  <c r="W25" i="2"/>
  <c r="T61" i="2"/>
  <c r="U61" i="2"/>
  <c r="V61" i="2"/>
  <c r="W61" i="2"/>
  <c r="T86" i="2"/>
  <c r="U86" i="2"/>
  <c r="U119" i="2" s="1"/>
  <c r="V86" i="2"/>
  <c r="W86" i="2"/>
  <c r="V119" i="2"/>
  <c r="P6" i="14" l="1"/>
  <c r="R6" i="14"/>
  <c r="T119" i="2"/>
  <c r="W119" i="2"/>
  <c r="E29" i="1"/>
  <c r="E100" i="5" l="1"/>
  <c r="E84" i="11" l="1"/>
  <c r="E82" i="12" l="1"/>
  <c r="E109" i="12"/>
  <c r="I124" i="11"/>
  <c r="J124" i="11"/>
  <c r="K124" i="11"/>
  <c r="L124" i="11"/>
  <c r="M124" i="11"/>
  <c r="N124" i="11"/>
  <c r="O124" i="11"/>
  <c r="T124" i="11"/>
  <c r="U124" i="11"/>
  <c r="V124" i="11"/>
  <c r="W124" i="11"/>
  <c r="X124" i="11"/>
  <c r="H124" i="11"/>
  <c r="E124" i="11"/>
  <c r="I109" i="10" l="1"/>
  <c r="J109" i="10"/>
  <c r="K109" i="10"/>
  <c r="L109" i="10"/>
  <c r="M109" i="10"/>
  <c r="N109" i="10"/>
  <c r="U109" i="10"/>
  <c r="V109" i="10"/>
  <c r="W109" i="10"/>
  <c r="X109" i="10"/>
  <c r="H109" i="10"/>
  <c r="E109" i="10"/>
  <c r="I107" i="9"/>
  <c r="J107" i="9"/>
  <c r="K107" i="9"/>
  <c r="L107" i="9"/>
  <c r="M107" i="9"/>
  <c r="N107" i="9"/>
  <c r="T107" i="9"/>
  <c r="U107" i="9"/>
  <c r="V107" i="9"/>
  <c r="W107" i="9"/>
  <c r="X107" i="9"/>
  <c r="H107" i="9"/>
  <c r="E107" i="9"/>
  <c r="E113" i="8"/>
  <c r="I104" i="5"/>
  <c r="J104" i="5"/>
  <c r="K104" i="5"/>
  <c r="L104" i="5"/>
  <c r="M104" i="5"/>
  <c r="N104" i="5"/>
  <c r="O104" i="5"/>
  <c r="T104" i="5"/>
  <c r="U104" i="5"/>
  <c r="V104" i="5"/>
  <c r="W104" i="5"/>
  <c r="X104" i="5"/>
  <c r="H104" i="5"/>
  <c r="E104" i="5"/>
  <c r="E114" i="4"/>
  <c r="H110" i="3"/>
  <c r="E110" i="3"/>
  <c r="E118" i="2"/>
  <c r="H115" i="1"/>
  <c r="I115" i="1"/>
  <c r="J115" i="1"/>
  <c r="K115" i="1"/>
  <c r="L115" i="1"/>
  <c r="M115" i="1"/>
  <c r="N115" i="1"/>
  <c r="O115" i="1"/>
  <c r="T115" i="1"/>
  <c r="U115" i="1"/>
  <c r="V115" i="1"/>
  <c r="W115" i="1"/>
  <c r="X115" i="1"/>
  <c r="E115" i="1"/>
  <c r="I65" i="12" l="1"/>
  <c r="J65" i="12"/>
  <c r="K65" i="12"/>
  <c r="L65" i="12"/>
  <c r="M65" i="12"/>
  <c r="N65" i="12"/>
  <c r="O65" i="12"/>
  <c r="T65" i="12"/>
  <c r="U65" i="12"/>
  <c r="V65" i="12"/>
  <c r="W65" i="12"/>
  <c r="X65" i="12"/>
  <c r="E65" i="12"/>
  <c r="X29" i="12"/>
  <c r="W29" i="12"/>
  <c r="V29" i="12"/>
  <c r="U29" i="12"/>
  <c r="T29" i="12"/>
  <c r="O29" i="12"/>
  <c r="N29" i="12"/>
  <c r="M29" i="12"/>
  <c r="L29" i="12"/>
  <c r="K29" i="12"/>
  <c r="J29" i="12"/>
  <c r="I29" i="12"/>
  <c r="H29" i="12"/>
  <c r="E29" i="12"/>
  <c r="I26" i="12"/>
  <c r="J26" i="12"/>
  <c r="K26" i="12"/>
  <c r="L26" i="12"/>
  <c r="M26" i="12"/>
  <c r="N26" i="12"/>
  <c r="O26" i="12"/>
  <c r="T26" i="12"/>
  <c r="U26" i="12"/>
  <c r="V26" i="12"/>
  <c r="W26" i="12"/>
  <c r="X26" i="12"/>
  <c r="H26" i="12"/>
  <c r="E26" i="12"/>
  <c r="I120" i="11"/>
  <c r="J120" i="11"/>
  <c r="K120" i="11"/>
  <c r="L120" i="11"/>
  <c r="M120" i="11"/>
  <c r="N120" i="11"/>
  <c r="O120" i="11"/>
  <c r="T120" i="11"/>
  <c r="U120" i="11"/>
  <c r="V120" i="11"/>
  <c r="W120" i="11"/>
  <c r="X120" i="11"/>
  <c r="H120" i="11"/>
  <c r="E120" i="11"/>
  <c r="I84" i="11"/>
  <c r="J84" i="11"/>
  <c r="K84" i="11"/>
  <c r="L84" i="11"/>
  <c r="M84" i="11"/>
  <c r="N84" i="11"/>
  <c r="O84" i="11"/>
  <c r="T84" i="11"/>
  <c r="U84" i="11"/>
  <c r="V84" i="11"/>
  <c r="W84" i="11"/>
  <c r="X84" i="11"/>
  <c r="H84" i="11"/>
  <c r="I59" i="11"/>
  <c r="J59" i="11"/>
  <c r="K59" i="11"/>
  <c r="L59" i="11"/>
  <c r="M59" i="11"/>
  <c r="N59" i="11"/>
  <c r="O59" i="11"/>
  <c r="T59" i="11"/>
  <c r="U59" i="11"/>
  <c r="V59" i="11"/>
  <c r="W59" i="11"/>
  <c r="X59" i="11"/>
  <c r="E59" i="11"/>
  <c r="E76" i="10"/>
  <c r="H76" i="10"/>
  <c r="I76" i="10"/>
  <c r="J76" i="10"/>
  <c r="K76" i="10"/>
  <c r="L76" i="10"/>
  <c r="M76" i="10"/>
  <c r="N76" i="10"/>
  <c r="U76" i="10"/>
  <c r="V76" i="10"/>
  <c r="W76" i="10"/>
  <c r="X76" i="10"/>
  <c r="X26" i="11"/>
  <c r="W26" i="11"/>
  <c r="V26" i="11"/>
  <c r="T26" i="11"/>
  <c r="O26" i="11"/>
  <c r="N26" i="11"/>
  <c r="M26" i="11"/>
  <c r="L26" i="11"/>
  <c r="K26" i="11"/>
  <c r="J26" i="11"/>
  <c r="I26" i="11"/>
  <c r="H26" i="11"/>
  <c r="E26" i="11"/>
  <c r="I23" i="11"/>
  <c r="J23" i="11"/>
  <c r="K23" i="11"/>
  <c r="L23" i="11"/>
  <c r="M23" i="11"/>
  <c r="N23" i="11"/>
  <c r="O23" i="11"/>
  <c r="T23" i="11"/>
  <c r="U23" i="11"/>
  <c r="V23" i="11"/>
  <c r="W23" i="11"/>
  <c r="X23" i="11"/>
  <c r="H23" i="11"/>
  <c r="O110" i="12" l="1"/>
  <c r="J110" i="12"/>
  <c r="W110" i="12"/>
  <c r="K110" i="12"/>
  <c r="X125" i="11"/>
  <c r="T125" i="11"/>
  <c r="L125" i="11"/>
  <c r="X110" i="12"/>
  <c r="L110" i="12"/>
  <c r="E110" i="12"/>
  <c r="V110" i="12"/>
  <c r="N110" i="12"/>
  <c r="T110" i="12"/>
  <c r="H110" i="12"/>
  <c r="U110" i="12"/>
  <c r="M110" i="12"/>
  <c r="I110" i="12"/>
  <c r="O125" i="11"/>
  <c r="K125" i="11"/>
  <c r="W125" i="11"/>
  <c r="V125" i="11"/>
  <c r="N125" i="11"/>
  <c r="J125" i="11"/>
  <c r="H125" i="11"/>
  <c r="U125" i="11"/>
  <c r="M125" i="11"/>
  <c r="I125" i="11"/>
  <c r="E125" i="11"/>
  <c r="H105" i="10"/>
  <c r="E105" i="10" l="1"/>
  <c r="I105" i="10"/>
  <c r="J105" i="10"/>
  <c r="K105" i="10"/>
  <c r="L105" i="10"/>
  <c r="M105" i="10"/>
  <c r="N105" i="10"/>
  <c r="U105" i="10"/>
  <c r="V105" i="10"/>
  <c r="W105" i="10"/>
  <c r="X105" i="10"/>
  <c r="E64" i="10"/>
  <c r="I64" i="10"/>
  <c r="J64" i="10"/>
  <c r="K64" i="10"/>
  <c r="L64" i="10"/>
  <c r="M64" i="10"/>
  <c r="N64" i="10"/>
  <c r="U64" i="10"/>
  <c r="V64" i="10"/>
  <c r="W64" i="10"/>
  <c r="X64" i="10"/>
  <c r="H64" i="10"/>
  <c r="X33" i="10"/>
  <c r="W33" i="10"/>
  <c r="V33" i="10"/>
  <c r="N33" i="10"/>
  <c r="M33" i="10"/>
  <c r="L33" i="10"/>
  <c r="K33" i="10"/>
  <c r="J33" i="10"/>
  <c r="I33" i="10"/>
  <c r="H33" i="10"/>
  <c r="E33" i="10"/>
  <c r="I30" i="10"/>
  <c r="J30" i="10"/>
  <c r="K30" i="10"/>
  <c r="L30" i="10"/>
  <c r="M30" i="10"/>
  <c r="N30" i="10"/>
  <c r="U30" i="10"/>
  <c r="V30" i="10"/>
  <c r="W30" i="10"/>
  <c r="X30" i="10"/>
  <c r="H30" i="10"/>
  <c r="E103" i="9"/>
  <c r="I103" i="9"/>
  <c r="J103" i="9"/>
  <c r="K103" i="9"/>
  <c r="L103" i="9"/>
  <c r="M103" i="9"/>
  <c r="N103" i="9"/>
  <c r="O103" i="9"/>
  <c r="T103" i="9"/>
  <c r="U103" i="9"/>
  <c r="V103" i="9"/>
  <c r="W103" i="9"/>
  <c r="X103" i="9"/>
  <c r="H103" i="9"/>
  <c r="E76" i="9"/>
  <c r="I76" i="9"/>
  <c r="J76" i="9"/>
  <c r="K76" i="9"/>
  <c r="L76" i="9"/>
  <c r="M76" i="9"/>
  <c r="N76" i="9"/>
  <c r="O76" i="9"/>
  <c r="T76" i="9"/>
  <c r="U76" i="9"/>
  <c r="V76" i="9"/>
  <c r="W76" i="9"/>
  <c r="X76" i="9"/>
  <c r="H76" i="9"/>
  <c r="E62" i="9"/>
  <c r="I62" i="9"/>
  <c r="J62" i="9"/>
  <c r="K62" i="9"/>
  <c r="L62" i="9"/>
  <c r="M62" i="9"/>
  <c r="N62" i="9"/>
  <c r="O62" i="9"/>
  <c r="T62" i="9"/>
  <c r="U62" i="9"/>
  <c r="V62" i="9"/>
  <c r="W62" i="9"/>
  <c r="X62" i="9"/>
  <c r="H62" i="9"/>
  <c r="X26" i="9"/>
  <c r="W26" i="9"/>
  <c r="V26" i="9"/>
  <c r="T26" i="9"/>
  <c r="O26" i="9"/>
  <c r="N26" i="9"/>
  <c r="M26" i="9"/>
  <c r="L26" i="9"/>
  <c r="K26" i="9"/>
  <c r="J26" i="9"/>
  <c r="I26" i="9"/>
  <c r="H26" i="9"/>
  <c r="E26" i="9"/>
  <c r="E23" i="9"/>
  <c r="X23" i="9"/>
  <c r="I23" i="9"/>
  <c r="J23" i="9"/>
  <c r="K23" i="9"/>
  <c r="L23" i="9"/>
  <c r="M23" i="9"/>
  <c r="N23" i="9"/>
  <c r="O23" i="9"/>
  <c r="T23" i="9"/>
  <c r="U23" i="9"/>
  <c r="V23" i="9"/>
  <c r="W23" i="9"/>
  <c r="H23" i="9"/>
  <c r="I69" i="8"/>
  <c r="J69" i="8"/>
  <c r="K69" i="8"/>
  <c r="L69" i="8"/>
  <c r="M69" i="8"/>
  <c r="N69" i="8"/>
  <c r="O69" i="8"/>
  <c r="T69" i="8"/>
  <c r="U69" i="8"/>
  <c r="V69" i="8"/>
  <c r="W69" i="8"/>
  <c r="X69" i="8"/>
  <c r="E69" i="8"/>
  <c r="H69" i="8"/>
  <c r="E109" i="8"/>
  <c r="I109" i="8"/>
  <c r="J109" i="8"/>
  <c r="K109" i="8"/>
  <c r="L109" i="8"/>
  <c r="M109" i="8"/>
  <c r="N109" i="8"/>
  <c r="O109" i="8"/>
  <c r="T109" i="8"/>
  <c r="U109" i="8"/>
  <c r="V109" i="8"/>
  <c r="W109" i="8"/>
  <c r="X109" i="8"/>
  <c r="H109" i="8"/>
  <c r="E27" i="8"/>
  <c r="I27" i="8"/>
  <c r="J27" i="8"/>
  <c r="K27" i="8"/>
  <c r="L27" i="8"/>
  <c r="M27" i="8"/>
  <c r="N27" i="8"/>
  <c r="O27" i="8"/>
  <c r="T27" i="8"/>
  <c r="U27" i="8"/>
  <c r="V27" i="8"/>
  <c r="W27" i="8"/>
  <c r="X27" i="8"/>
  <c r="H27" i="8"/>
  <c r="X82" i="8"/>
  <c r="W82" i="8"/>
  <c r="V82" i="8"/>
  <c r="U82" i="8"/>
  <c r="T82" i="8"/>
  <c r="O82" i="8"/>
  <c r="N82" i="8"/>
  <c r="M82" i="8"/>
  <c r="L82" i="8"/>
  <c r="K82" i="8"/>
  <c r="J82" i="8"/>
  <c r="I82" i="8"/>
  <c r="H82" i="8"/>
  <c r="E82" i="8"/>
  <c r="X30" i="8"/>
  <c r="W30" i="8"/>
  <c r="V30" i="8"/>
  <c r="T30" i="8"/>
  <c r="O30" i="8"/>
  <c r="N30" i="8"/>
  <c r="M30" i="8"/>
  <c r="L30" i="8"/>
  <c r="K30" i="8"/>
  <c r="J30" i="8"/>
  <c r="I30" i="8"/>
  <c r="H30" i="8"/>
  <c r="E30" i="8"/>
  <c r="X74" i="5"/>
  <c r="W74" i="5"/>
  <c r="V74" i="5"/>
  <c r="U74" i="5"/>
  <c r="T74" i="5"/>
  <c r="O74" i="5"/>
  <c r="N74" i="5"/>
  <c r="M74" i="5"/>
  <c r="L74" i="5"/>
  <c r="K74" i="5"/>
  <c r="J74" i="5"/>
  <c r="I74" i="5"/>
  <c r="H74" i="5"/>
  <c r="E74" i="5"/>
  <c r="E60" i="5"/>
  <c r="I60" i="5"/>
  <c r="J60" i="5"/>
  <c r="K60" i="5"/>
  <c r="L60" i="5"/>
  <c r="M60" i="5"/>
  <c r="N60" i="5"/>
  <c r="O60" i="5"/>
  <c r="T60" i="5"/>
  <c r="U60" i="5"/>
  <c r="V60" i="5"/>
  <c r="W60" i="5"/>
  <c r="X60" i="5"/>
  <c r="H60" i="5"/>
  <c r="X27" i="5"/>
  <c r="W27" i="5"/>
  <c r="V27" i="5"/>
  <c r="U27" i="5"/>
  <c r="T27" i="5"/>
  <c r="O27" i="5"/>
  <c r="N27" i="5"/>
  <c r="M27" i="5"/>
  <c r="L27" i="5"/>
  <c r="K27" i="5"/>
  <c r="J27" i="5"/>
  <c r="I27" i="5"/>
  <c r="H27" i="5"/>
  <c r="E27" i="5"/>
  <c r="I24" i="5"/>
  <c r="J24" i="5"/>
  <c r="K24" i="5"/>
  <c r="L24" i="5"/>
  <c r="M24" i="5"/>
  <c r="N24" i="5"/>
  <c r="O24" i="5"/>
  <c r="T24" i="5"/>
  <c r="U24" i="5"/>
  <c r="V24" i="5"/>
  <c r="W24" i="5"/>
  <c r="X24" i="5"/>
  <c r="H24" i="5"/>
  <c r="H76" i="4"/>
  <c r="I76" i="4"/>
  <c r="J76" i="4"/>
  <c r="K76" i="4"/>
  <c r="L76" i="4"/>
  <c r="M76" i="4"/>
  <c r="N76" i="4"/>
  <c r="O76" i="4"/>
  <c r="X76" i="4"/>
  <c r="H110" i="10" l="1"/>
  <c r="U110" i="10"/>
  <c r="M110" i="10"/>
  <c r="I110" i="10"/>
  <c r="E105" i="5"/>
  <c r="X114" i="8"/>
  <c r="T114" i="8"/>
  <c r="L114" i="8"/>
  <c r="E114" i="8"/>
  <c r="X108" i="9"/>
  <c r="I114" i="8"/>
  <c r="H114" i="8"/>
  <c r="M114" i="8"/>
  <c r="U114" i="8"/>
  <c r="J114" i="8"/>
  <c r="N114" i="8"/>
  <c r="V114" i="8"/>
  <c r="U105" i="5"/>
  <c r="X110" i="10"/>
  <c r="L110" i="10"/>
  <c r="E110" i="10"/>
  <c r="W110" i="10"/>
  <c r="K110" i="10"/>
  <c r="V110" i="10"/>
  <c r="N110" i="10"/>
  <c r="J110" i="10"/>
  <c r="E108" i="9"/>
  <c r="N108" i="9"/>
  <c r="W108" i="9"/>
  <c r="V108" i="9"/>
  <c r="U108" i="9"/>
  <c r="T108" i="9"/>
  <c r="O108" i="9"/>
  <c r="M108" i="9"/>
  <c r="L108" i="9"/>
  <c r="K108" i="9"/>
  <c r="J108" i="9"/>
  <c r="I108" i="9"/>
  <c r="H108" i="9"/>
  <c r="W114" i="8"/>
  <c r="O114" i="8"/>
  <c r="K114" i="8"/>
  <c r="V105" i="5"/>
  <c r="N105" i="5"/>
  <c r="J105" i="5"/>
  <c r="X105" i="5"/>
  <c r="W105" i="5"/>
  <c r="T105" i="5"/>
  <c r="O105" i="5"/>
  <c r="M105" i="5"/>
  <c r="L105" i="5"/>
  <c r="K105" i="5"/>
  <c r="I105" i="5"/>
  <c r="H105" i="5"/>
  <c r="E76" i="4" l="1"/>
  <c r="I58" i="4"/>
  <c r="J58" i="4"/>
  <c r="K58" i="4"/>
  <c r="L58" i="4"/>
  <c r="M58" i="4"/>
  <c r="N58" i="4"/>
  <c r="O58" i="4"/>
  <c r="X58" i="4"/>
  <c r="X26" i="4"/>
  <c r="O26" i="4"/>
  <c r="N26" i="4"/>
  <c r="M26" i="4"/>
  <c r="L26" i="4"/>
  <c r="K26" i="4"/>
  <c r="J26" i="4"/>
  <c r="I26" i="4"/>
  <c r="H26" i="4"/>
  <c r="E26" i="4"/>
  <c r="X23" i="4"/>
  <c r="O110" i="3"/>
  <c r="N110" i="3"/>
  <c r="M110" i="3"/>
  <c r="L110" i="3"/>
  <c r="K110" i="3"/>
  <c r="J110" i="3"/>
  <c r="I110" i="3"/>
  <c r="X77" i="3"/>
  <c r="W77" i="3"/>
  <c r="V77" i="3"/>
  <c r="T77" i="3"/>
  <c r="O77" i="3"/>
  <c r="N77" i="3"/>
  <c r="M77" i="3"/>
  <c r="L77" i="3"/>
  <c r="K77" i="3"/>
  <c r="J77" i="3"/>
  <c r="I77" i="3"/>
  <c r="H77" i="3"/>
  <c r="E77" i="3"/>
  <c r="I65" i="3"/>
  <c r="J65" i="3"/>
  <c r="K65" i="3"/>
  <c r="L65" i="3"/>
  <c r="M65" i="3"/>
  <c r="N65" i="3"/>
  <c r="O65" i="3"/>
  <c r="T65" i="3"/>
  <c r="U65" i="3"/>
  <c r="V65" i="3"/>
  <c r="W65" i="3"/>
  <c r="X65" i="3"/>
  <c r="H65" i="3"/>
  <c r="X26" i="3"/>
  <c r="W26" i="3"/>
  <c r="V26" i="3"/>
  <c r="T26" i="3"/>
  <c r="O26" i="3"/>
  <c r="N26" i="3"/>
  <c r="M26" i="3"/>
  <c r="L26" i="3"/>
  <c r="K26" i="3"/>
  <c r="J26" i="3"/>
  <c r="I26" i="3"/>
  <c r="H26" i="3"/>
  <c r="E26" i="3"/>
  <c r="O115" i="4" l="1"/>
  <c r="K115" i="4"/>
  <c r="N115" i="4"/>
  <c r="J115" i="4"/>
  <c r="H115" i="4"/>
  <c r="M115" i="4"/>
  <c r="I115" i="4"/>
  <c r="X115" i="4"/>
  <c r="L115" i="4"/>
  <c r="E115" i="4"/>
  <c r="U111" i="3"/>
  <c r="U6" i="14" s="1"/>
  <c r="E111" i="3"/>
  <c r="E25" i="2" l="1"/>
  <c r="E86" i="2"/>
  <c r="E61" i="2"/>
  <c r="I61" i="2"/>
  <c r="J61" i="2"/>
  <c r="K61" i="2"/>
  <c r="L61" i="2"/>
  <c r="M61" i="2"/>
  <c r="N61" i="2"/>
  <c r="O61" i="2"/>
  <c r="X61" i="2"/>
  <c r="H61" i="2"/>
  <c r="E111" i="1"/>
  <c r="I111" i="1"/>
  <c r="J111" i="1"/>
  <c r="K111" i="1"/>
  <c r="L111" i="1"/>
  <c r="M111" i="1"/>
  <c r="N111" i="1"/>
  <c r="O111" i="1"/>
  <c r="T111" i="1"/>
  <c r="U111" i="1"/>
  <c r="V111" i="1"/>
  <c r="W111" i="1"/>
  <c r="X111" i="1"/>
  <c r="H111" i="1"/>
  <c r="X87" i="1"/>
  <c r="W87" i="1"/>
  <c r="V87" i="1"/>
  <c r="U87" i="1"/>
  <c r="T87" i="1"/>
  <c r="O87" i="1"/>
  <c r="N87" i="1"/>
  <c r="M87" i="1"/>
  <c r="L87" i="1"/>
  <c r="K87" i="1"/>
  <c r="J87" i="1"/>
  <c r="I87" i="1"/>
  <c r="H87" i="1"/>
  <c r="E87" i="1"/>
  <c r="I72" i="1"/>
  <c r="J72" i="1"/>
  <c r="K72" i="1"/>
  <c r="L72" i="1"/>
  <c r="M72" i="1"/>
  <c r="N72" i="1"/>
  <c r="O72" i="1"/>
  <c r="T72" i="1"/>
  <c r="U72" i="1"/>
  <c r="V72" i="1"/>
  <c r="W72" i="1"/>
  <c r="X72" i="1"/>
  <c r="E119" i="2" l="1"/>
  <c r="E6" i="14" s="1"/>
  <c r="X32" i="1" l="1"/>
  <c r="W32" i="1"/>
  <c r="V32" i="1"/>
  <c r="U32" i="1"/>
  <c r="T32" i="1"/>
  <c r="O32" i="1"/>
  <c r="O116" i="1" s="1"/>
  <c r="N32" i="1"/>
  <c r="M32" i="1"/>
  <c r="L32" i="1"/>
  <c r="K32" i="1"/>
  <c r="J32" i="1"/>
  <c r="I32" i="1"/>
  <c r="H32" i="1"/>
  <c r="E32" i="1"/>
  <c r="E116" i="1"/>
  <c r="K116" i="1"/>
  <c r="W116" i="1"/>
  <c r="X116" i="1" l="1"/>
  <c r="T116" i="1"/>
  <c r="L116" i="1"/>
  <c r="V116" i="1"/>
  <c r="N116" i="1"/>
  <c r="J116" i="1"/>
  <c r="U116" i="1"/>
  <c r="M116" i="1"/>
  <c r="I116" i="1"/>
  <c r="H72" i="1" l="1"/>
  <c r="X111" i="3" l="1"/>
  <c r="X6" i="14" s="1"/>
  <c r="W111" i="3"/>
  <c r="W6" i="14" s="1"/>
  <c r="V111" i="3"/>
  <c r="V6" i="14" s="1"/>
  <c r="T111" i="3"/>
  <c r="T6" i="14" s="1"/>
  <c r="O111" i="3"/>
  <c r="O6" i="14" s="1"/>
  <c r="N111" i="3"/>
  <c r="N6" i="14" s="1"/>
  <c r="M111" i="3"/>
  <c r="M6" i="14" s="1"/>
  <c r="L111" i="3"/>
  <c r="L6" i="14" s="1"/>
  <c r="K111" i="3"/>
  <c r="K6" i="14" s="1"/>
  <c r="J111" i="3"/>
  <c r="J6" i="14" s="1"/>
  <c r="I111" i="3"/>
  <c r="I6" i="14" s="1"/>
  <c r="H111" i="3"/>
  <c r="H6" i="14" s="1"/>
  <c r="X86" i="2"/>
  <c r="O86" i="2"/>
  <c r="N86" i="2"/>
  <c r="M86" i="2"/>
  <c r="L86" i="2"/>
  <c r="K86" i="2"/>
  <c r="J86" i="2"/>
  <c r="I86" i="2"/>
  <c r="H86" i="2"/>
  <c r="X25" i="2"/>
  <c r="O25" i="2"/>
  <c r="N25" i="2"/>
  <c r="M25" i="2"/>
  <c r="L25" i="2"/>
  <c r="K25" i="2"/>
  <c r="J25" i="2"/>
  <c r="I25" i="2"/>
  <c r="H25" i="2"/>
  <c r="H116" i="1"/>
  <c r="H119" i="2" l="1"/>
  <c r="L119" i="2"/>
  <c r="I119" i="2"/>
  <c r="M119" i="2"/>
  <c r="J119" i="2"/>
  <c r="N119" i="2"/>
  <c r="K119" i="2"/>
  <c r="O119" i="2"/>
  <c r="X119" i="2"/>
</calcChain>
</file>

<file path=xl/sharedStrings.xml><?xml version="1.0" encoding="utf-8"?>
<sst xmlns="http://schemas.openxmlformats.org/spreadsheetml/2006/main" count="1639" uniqueCount="336">
  <si>
    <t>День: понедельник</t>
  </si>
  <si>
    <t>1 ДЕНЬ</t>
  </si>
  <si>
    <t xml:space="preserve">неделя:первая     </t>
  </si>
  <si>
    <t xml:space="preserve">Наименование  </t>
  </si>
  <si>
    <t xml:space="preserve">№ </t>
  </si>
  <si>
    <t>блюд</t>
  </si>
  <si>
    <t>сб\р-р.</t>
  </si>
  <si>
    <t>Б</t>
  </si>
  <si>
    <t>Ж</t>
  </si>
  <si>
    <t>У</t>
  </si>
  <si>
    <t>B1</t>
  </si>
  <si>
    <t>C</t>
  </si>
  <si>
    <t>B2</t>
  </si>
  <si>
    <t>Ca</t>
  </si>
  <si>
    <t>P</t>
  </si>
  <si>
    <t>Mg</t>
  </si>
  <si>
    <t>Fe</t>
  </si>
  <si>
    <t>и продуктов</t>
  </si>
  <si>
    <t>З А В Т Р А К</t>
  </si>
  <si>
    <t xml:space="preserve">Суп молочный с макаронными </t>
  </si>
  <si>
    <t>№120</t>
  </si>
  <si>
    <t>изделиями</t>
  </si>
  <si>
    <t>молоко</t>
  </si>
  <si>
    <t>сахар-песок</t>
  </si>
  <si>
    <t>масло сливочное</t>
  </si>
  <si>
    <t>вода</t>
  </si>
  <si>
    <t>яйцо</t>
  </si>
  <si>
    <t>Чай с сахаром</t>
  </si>
  <si>
    <t>№376</t>
  </si>
  <si>
    <t>чай заварка №375</t>
  </si>
  <si>
    <t>Хлеб пшеничный</t>
  </si>
  <si>
    <t>№14</t>
  </si>
  <si>
    <t>I I  З А В Т Р А К</t>
  </si>
  <si>
    <t>Кисель молочный</t>
  </si>
  <si>
    <t>№361</t>
  </si>
  <si>
    <t>сахар - песок</t>
  </si>
  <si>
    <t>крахмал картофельный</t>
  </si>
  <si>
    <t>ванилин</t>
  </si>
  <si>
    <t xml:space="preserve">О  Б  Е  Д </t>
  </si>
  <si>
    <t>Щи из свежей капусты</t>
  </si>
  <si>
    <t>№88</t>
  </si>
  <si>
    <t>с картофелем и сметаной</t>
  </si>
  <si>
    <t>картофель</t>
  </si>
  <si>
    <t>морковь</t>
  </si>
  <si>
    <t>лук репчатый</t>
  </si>
  <si>
    <t>томатная паста</t>
  </si>
  <si>
    <t>масло растительное</t>
  </si>
  <si>
    <t xml:space="preserve">сметана </t>
  </si>
  <si>
    <t>капуста</t>
  </si>
  <si>
    <t>лавровый лист</t>
  </si>
  <si>
    <t>хлеб пшеничный</t>
  </si>
  <si>
    <t>Соус сметанный</t>
  </si>
  <si>
    <t>№330</t>
  </si>
  <si>
    <t>сметана</t>
  </si>
  <si>
    <t>мука пшеничная</t>
  </si>
  <si>
    <t>Картофельное пюре</t>
  </si>
  <si>
    <t>№128</t>
  </si>
  <si>
    <t>Сок фруктовый</t>
  </si>
  <si>
    <t>№389</t>
  </si>
  <si>
    <t>№338</t>
  </si>
  <si>
    <t>П О Л Д Н И К</t>
  </si>
  <si>
    <t>Кефир</t>
  </si>
  <si>
    <t>№386</t>
  </si>
  <si>
    <t>Булочка "Российская"</t>
  </si>
  <si>
    <t>№430</t>
  </si>
  <si>
    <t>мука пшеничная (на подпыл)</t>
  </si>
  <si>
    <t>маргарин</t>
  </si>
  <si>
    <t>меланж( для смазки)</t>
  </si>
  <si>
    <t>меланж</t>
  </si>
  <si>
    <t>дрожжи</t>
  </si>
  <si>
    <t>У  Ж  И  Н</t>
  </si>
  <si>
    <t>Соус сметанный с томатом</t>
  </si>
  <si>
    <t>№331</t>
  </si>
  <si>
    <t>Рис отварной</t>
  </si>
  <si>
    <t>№304</t>
  </si>
  <si>
    <t>крупа рисовая</t>
  </si>
  <si>
    <t xml:space="preserve">вода </t>
  </si>
  <si>
    <t>№75</t>
  </si>
  <si>
    <t>свекла</t>
  </si>
  <si>
    <t>Чай с лимоном</t>
  </si>
  <si>
    <t>№ 377</t>
  </si>
  <si>
    <t>чай-заварка № 375</t>
  </si>
  <si>
    <t>лимон свежий</t>
  </si>
  <si>
    <t>ВСЕГО ЗА ДЕНЬ:</t>
  </si>
  <si>
    <t>мясо говядины</t>
  </si>
  <si>
    <t>сухари панировочные</t>
  </si>
  <si>
    <t>чеснок</t>
  </si>
  <si>
    <t>Каша гречневая рассыпчатая</t>
  </si>
  <si>
    <t>№171</t>
  </si>
  <si>
    <t>крупа гречневая</t>
  </si>
  <si>
    <t>День: вторник</t>
  </si>
  <si>
    <t>2 ДЕНЬ</t>
  </si>
  <si>
    <t>Неделя: первая</t>
  </si>
  <si>
    <t>Выход г.</t>
  </si>
  <si>
    <t>Брутто г.</t>
  </si>
  <si>
    <t>Нетто г.</t>
  </si>
  <si>
    <t>Каша жидкая молочная из</t>
  </si>
  <si>
    <t>№182</t>
  </si>
  <si>
    <t>крупа пшённая</t>
  </si>
  <si>
    <t>Сыр"Российский"</t>
  </si>
  <si>
    <t>№15</t>
  </si>
  <si>
    <t>Молоко кипячёное</t>
  </si>
  <si>
    <t>№385</t>
  </si>
  <si>
    <t>Суп картофельный с горохом</t>
  </si>
  <si>
    <t>№102</t>
  </si>
  <si>
    <t>горох</t>
  </si>
  <si>
    <t>лук  репчатый</t>
  </si>
  <si>
    <t xml:space="preserve">масло растительное </t>
  </si>
  <si>
    <t xml:space="preserve">Рыба, припущенная </t>
  </si>
  <si>
    <t>№227</t>
  </si>
  <si>
    <t>Картофель отварной</t>
  </si>
  <si>
    <t>Капуста тушёная</t>
  </si>
  <si>
    <t>№139</t>
  </si>
  <si>
    <t>капуста свежая</t>
  </si>
  <si>
    <t>кислота лимонная</t>
  </si>
  <si>
    <t xml:space="preserve">лавровый лист </t>
  </si>
  <si>
    <t>Компот из смеси сухофруктов</t>
  </si>
  <si>
    <t>№349</t>
  </si>
  <si>
    <t>сухофрукты</t>
  </si>
  <si>
    <t>Пудинг из творога (запечённый)</t>
  </si>
  <si>
    <t>№222</t>
  </si>
  <si>
    <t>творог</t>
  </si>
  <si>
    <t>крупа манная</t>
  </si>
  <si>
    <t xml:space="preserve">яйцо </t>
  </si>
  <si>
    <t>изюм</t>
  </si>
  <si>
    <t>Соус молочный(сладкий)</t>
  </si>
  <si>
    <t>№327</t>
  </si>
  <si>
    <t>Зразы рубленые</t>
  </si>
  <si>
    <t>№274</t>
  </si>
  <si>
    <t>Фарш</t>
  </si>
  <si>
    <t>лук</t>
  </si>
  <si>
    <t>Соус сметанный с луком</t>
  </si>
  <si>
    <t>№332</t>
  </si>
  <si>
    <t>Макаронные изделия</t>
  </si>
  <si>
    <t>№203</t>
  </si>
  <si>
    <t>отварные с маслом</t>
  </si>
  <si>
    <t>Чай с молоком</t>
  </si>
  <si>
    <t>№378</t>
  </si>
  <si>
    <t>В С Е Г О  ЗА  ДЕНЬ</t>
  </si>
  <si>
    <t>Плоды свежие (Яблоко)</t>
  </si>
  <si>
    <t>день: среда</t>
  </si>
  <si>
    <t>3 ДЕНЬ</t>
  </si>
  <si>
    <t>неделя: первая</t>
  </si>
  <si>
    <t xml:space="preserve">Суп молочный с рисовой крупой </t>
  </si>
  <si>
    <t>№121</t>
  </si>
  <si>
    <t>Драчёна</t>
  </si>
  <si>
    <t>№216</t>
  </si>
  <si>
    <t>Кофейный напиток с молоком</t>
  </si>
  <si>
    <t>№379</t>
  </si>
  <si>
    <t>Рассольник домашний</t>
  </si>
  <si>
    <t>№95</t>
  </si>
  <si>
    <t xml:space="preserve">говядины </t>
  </si>
  <si>
    <t>Каша пшеничная рассыпчатая</t>
  </si>
  <si>
    <t>крупа пшеничная</t>
  </si>
  <si>
    <t>Ряженка</t>
  </si>
  <si>
    <t>Борщ с фасолью и картофелем</t>
  </si>
  <si>
    <t>№84</t>
  </si>
  <si>
    <t>со сметаной</t>
  </si>
  <si>
    <t>фасоль</t>
  </si>
  <si>
    <t>мука пшеничная(на подпыл)</t>
  </si>
  <si>
    <t>№288</t>
  </si>
  <si>
    <t>день: четверг</t>
  </si>
  <si>
    <t>4ДЕНЬ</t>
  </si>
  <si>
    <t>неделя:первая</t>
  </si>
  <si>
    <t>ЗАВТРАК</t>
  </si>
  <si>
    <t>Каша жидкая молочная</t>
  </si>
  <si>
    <t>№181</t>
  </si>
  <si>
    <t>Яйцо варёное</t>
  </si>
  <si>
    <t>№209</t>
  </si>
  <si>
    <t>Какао с молоком</t>
  </si>
  <si>
    <t>№382</t>
  </si>
  <si>
    <t>какао- порошок</t>
  </si>
  <si>
    <t xml:space="preserve">      </t>
  </si>
  <si>
    <t>II ЗАВТРАК</t>
  </si>
  <si>
    <t xml:space="preserve">картофель </t>
  </si>
  <si>
    <t>Соус молочный</t>
  </si>
  <si>
    <t xml:space="preserve">мясо говядины </t>
  </si>
  <si>
    <t>Свекла, тушённая в соусе</t>
  </si>
  <si>
    <t>№140</t>
  </si>
  <si>
    <t xml:space="preserve">свекла   </t>
  </si>
  <si>
    <t>№326</t>
  </si>
  <si>
    <t>День:пятница</t>
  </si>
  <si>
    <t>5 ДЕНЬ</t>
  </si>
  <si>
    <t>Омлет натуральный</t>
  </si>
  <si>
    <t>№210</t>
  </si>
  <si>
    <t>яйца</t>
  </si>
  <si>
    <t>Икра кабачковая</t>
  </si>
  <si>
    <t>для дет.питания</t>
  </si>
  <si>
    <t xml:space="preserve">Печень, тушённая в соусе </t>
  </si>
  <si>
    <t>№261</t>
  </si>
  <si>
    <t>Кисель из сока плодового</t>
  </si>
  <si>
    <t>№359</t>
  </si>
  <si>
    <t>с сахаром</t>
  </si>
  <si>
    <t>сок</t>
  </si>
  <si>
    <t>Запеканка из творога</t>
  </si>
  <si>
    <t>№223</t>
  </si>
  <si>
    <t xml:space="preserve">Рыба, тушённаяв томате </t>
  </si>
  <si>
    <t>№229</t>
  </si>
  <si>
    <t>с овощами</t>
  </si>
  <si>
    <t>6 ДЕНЬ</t>
  </si>
  <si>
    <t xml:space="preserve">Суп молочный из </t>
  </si>
  <si>
    <t>гречневой крупы</t>
  </si>
  <si>
    <t>Икра морковная</t>
  </si>
  <si>
    <t xml:space="preserve">молоко </t>
  </si>
  <si>
    <t>хлопья овсяные "Геркулес"</t>
  </si>
  <si>
    <t>№82</t>
  </si>
  <si>
    <t>Рыба отварная</t>
  </si>
  <si>
    <t>Котлета мясная</t>
  </si>
  <si>
    <t>№268</t>
  </si>
  <si>
    <t>Деньвторник</t>
  </si>
  <si>
    <t>неделя: вторая</t>
  </si>
  <si>
    <t xml:space="preserve">Масло сливочное </t>
  </si>
  <si>
    <t>День:среда</t>
  </si>
  <si>
    <t>кофейный напиток</t>
  </si>
  <si>
    <t>№ 14</t>
  </si>
  <si>
    <t>№267</t>
  </si>
  <si>
    <t>мясо говядина</t>
  </si>
  <si>
    <t>Морковь, припущенная в</t>
  </si>
  <si>
    <t>№136</t>
  </si>
  <si>
    <t>молочном соусе</t>
  </si>
  <si>
    <t>Булочка "Ванильная"</t>
  </si>
  <si>
    <t>№422</t>
  </si>
  <si>
    <t>меланж(для смазки)</t>
  </si>
  <si>
    <t>сухари панировачные</t>
  </si>
  <si>
    <t>№126</t>
  </si>
  <si>
    <t>День: четверг</t>
  </si>
  <si>
    <t>Неделя: вторая</t>
  </si>
  <si>
    <t xml:space="preserve">Суп картофельный </t>
  </si>
  <si>
    <t>№103</t>
  </si>
  <si>
    <t>с макаронными изделиями</t>
  </si>
  <si>
    <t xml:space="preserve">морковь </t>
  </si>
  <si>
    <t>День: пятница</t>
  </si>
  <si>
    <t>8 ДЕНЬ</t>
  </si>
  <si>
    <t>сахар -песок</t>
  </si>
  <si>
    <t>№278</t>
  </si>
  <si>
    <t xml:space="preserve"> </t>
  </si>
  <si>
    <t>огурец солёный</t>
  </si>
  <si>
    <t>№127</t>
  </si>
  <si>
    <t>№429</t>
  </si>
  <si>
    <t>№ 244</t>
  </si>
  <si>
    <t>№125</t>
  </si>
  <si>
    <t>Шницель рыбный натуральный</t>
  </si>
  <si>
    <t>с маслом</t>
  </si>
  <si>
    <t>№235</t>
  </si>
  <si>
    <t>Соль(на день)</t>
  </si>
  <si>
    <t>из манной крупы с маслом</t>
  </si>
  <si>
    <t>пшённой крупы с маслом</t>
  </si>
  <si>
    <t>Плоды свежие (Банан)</t>
  </si>
  <si>
    <t>возрастная категория 12 лет и старше</t>
  </si>
  <si>
    <t>возрастнапя категория :12 лет и старше</t>
  </si>
  <si>
    <t>возрастная категория: 12 лет и старше</t>
  </si>
  <si>
    <t>возростная категория: 12 лет и старше</t>
  </si>
  <si>
    <t>возрастная категория:12 лет и старше</t>
  </si>
  <si>
    <t xml:space="preserve">неделя:вторая    </t>
  </si>
  <si>
    <t>7 день</t>
  </si>
  <si>
    <t>9 ДЕНЬ</t>
  </si>
  <si>
    <t>10 ДЕНЬ</t>
  </si>
  <si>
    <t>ИТОГО ЗА ЗАВТРАК :</t>
  </si>
  <si>
    <t>К</t>
  </si>
  <si>
    <t>ИТОГО ЗА  I I ЗАВТРАК :</t>
  </si>
  <si>
    <t>Тефтели мясные( из говядины)</t>
  </si>
  <si>
    <t>ИТОГО  ЗА ОБЕД :</t>
  </si>
  <si>
    <t>ИТОГО ЗА ПОЛДНИК :</t>
  </si>
  <si>
    <t xml:space="preserve">Птица отварная </t>
  </si>
  <si>
    <t>(филе бройлер-цыплёнка)</t>
  </si>
  <si>
    <t>филе бройлер-цыплёнка охл.</t>
  </si>
  <si>
    <t>II  У  Ж  И  Н</t>
  </si>
  <si>
    <t>ИТОГО ЗА II УЖИН :</t>
  </si>
  <si>
    <t>Хлеб ржано-пшеничный</t>
  </si>
  <si>
    <t>2011г</t>
  </si>
  <si>
    <t>ИТОГО ЗА УЖИН :</t>
  </si>
  <si>
    <t>Выход г</t>
  </si>
  <si>
    <t>Брутто г</t>
  </si>
  <si>
    <t>Нетто г</t>
  </si>
  <si>
    <t>Э.ц.калл</t>
  </si>
  <si>
    <t>Булочка"Веснушка"</t>
  </si>
  <si>
    <t>Кнели из филе бройлер-цыплят</t>
  </si>
  <si>
    <t>с рисом и маслом</t>
  </si>
  <si>
    <t>рис</t>
  </si>
  <si>
    <t>№301</t>
  </si>
  <si>
    <t>рубленый с маслом</t>
  </si>
  <si>
    <t xml:space="preserve">Шницель натуральный  </t>
  </si>
  <si>
    <t>с  молоком сгущённым</t>
  </si>
  <si>
    <t>молоко сгущённое</t>
  </si>
  <si>
    <t>Булочка "Дорожная"</t>
  </si>
  <si>
    <t>№425</t>
  </si>
  <si>
    <t>маргарин(для смазки)</t>
  </si>
  <si>
    <t>Крошка</t>
  </si>
  <si>
    <t xml:space="preserve">Плов из отварной </t>
  </si>
  <si>
    <t>говядины</t>
  </si>
  <si>
    <t>с луком</t>
  </si>
  <si>
    <t>№294</t>
  </si>
  <si>
    <t>овсяной крупы с маслом</t>
  </si>
  <si>
    <t xml:space="preserve">Биточки рыбные </t>
  </si>
  <si>
    <t>№234</t>
  </si>
  <si>
    <t>печень  говяжья</t>
  </si>
  <si>
    <t xml:space="preserve">Борщ с капустой и картофелем </t>
  </si>
  <si>
    <t>Мясо отварное (говядина)</t>
  </si>
  <si>
    <t>№241</t>
  </si>
  <si>
    <t>Печень по-строгановски</t>
  </si>
  <si>
    <t>№255</t>
  </si>
  <si>
    <t>Котлета рубленая</t>
  </si>
  <si>
    <t>I</t>
  </si>
  <si>
    <t>Se</t>
  </si>
  <si>
    <t>F</t>
  </si>
  <si>
    <t>Помидор свежий</t>
  </si>
  <si>
    <t>№71</t>
  </si>
  <si>
    <t>Икра баклажанная</t>
  </si>
  <si>
    <t>№72</t>
  </si>
  <si>
    <t>баклажаны свежие</t>
  </si>
  <si>
    <t>Кондитерские изделия</t>
  </si>
  <si>
    <t>сезон: осенне-зимний</t>
  </si>
  <si>
    <t>Филе митная замороженное</t>
  </si>
  <si>
    <t xml:space="preserve">Гуляш из отварной </t>
  </si>
  <si>
    <t>№260</t>
  </si>
  <si>
    <t>Огурец свежий</t>
  </si>
  <si>
    <t>из пшённой крупы с маслом</t>
  </si>
  <si>
    <t>сезон: осенний-зимний</t>
  </si>
  <si>
    <t>сезон: осненний-зимний</t>
  </si>
  <si>
    <t>№228</t>
  </si>
  <si>
    <t>Химический  состав (г)</t>
  </si>
  <si>
    <t>Витамины (мг)</t>
  </si>
  <si>
    <t>D (мкг)</t>
  </si>
  <si>
    <t>Минеральные вещ-ва (мг)</t>
  </si>
  <si>
    <t>макаронные изделия</t>
  </si>
  <si>
    <t>A (мкг)</t>
  </si>
  <si>
    <t>№131</t>
  </si>
  <si>
    <t>ВСЕГО ЗА  10 ДНЕЙ</t>
  </si>
  <si>
    <t>Картофель  в молоке</t>
  </si>
  <si>
    <t>Горох овощной отварной</t>
  </si>
  <si>
    <t>(зелёный консервированный)</t>
  </si>
  <si>
    <t>Горошек зелёный консервир.</t>
  </si>
  <si>
    <t>Булочка "Домашняя"</t>
  </si>
  <si>
    <t>№424</t>
  </si>
  <si>
    <t>сахар-песок(для отделки)</t>
  </si>
  <si>
    <t>яйцо (для смазки)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</si>
</sst>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8"/>
      <name val="Arial"/>
      <family val="2"/>
      <charset val="204"/>
    </font>
    <font>
      <b/>
      <sz val="8"/>
      <name val="Arial Cyr"/>
      <family val="2"/>
      <charset val="204"/>
    </font>
    <font>
      <sz val="8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 Cyr"/>
      <charset val="204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18">
    <xf numFmtId="0" fontId="0" fillId="0" borderId="0" xfId="0"/>
    <xf numFmtId="0" fontId="0" fillId="0" borderId="0" xfId="0" applyBorder="1"/>
    <xf numFmtId="0" fontId="2" fillId="0" borderId="0" xfId="0" applyFont="1"/>
    <xf numFmtId="0" fontId="0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right"/>
    </xf>
    <xf numFmtId="0" fontId="4" fillId="0" borderId="0" xfId="0" applyFont="1"/>
    <xf numFmtId="0" fontId="2" fillId="0" borderId="0" xfId="0" applyFont="1" applyBorder="1" applyAlignment="1"/>
    <xf numFmtId="0" fontId="6" fillId="0" borderId="10" xfId="0" applyFont="1" applyBorder="1" applyAlignment="1"/>
    <xf numFmtId="0" fontId="6" fillId="0" borderId="13" xfId="0" applyFont="1" applyBorder="1" applyAlignment="1"/>
    <xf numFmtId="0" fontId="5" fillId="0" borderId="0" xfId="0" applyFont="1"/>
    <xf numFmtId="0" fontId="6" fillId="0" borderId="1" xfId="0" applyFont="1" applyBorder="1" applyAlignment="1"/>
    <xf numFmtId="0" fontId="6" fillId="0" borderId="11" xfId="0" applyFont="1" applyBorder="1" applyAlignment="1"/>
    <xf numFmtId="0" fontId="8" fillId="0" borderId="13" xfId="0" applyFont="1" applyBorder="1"/>
    <xf numFmtId="0" fontId="6" fillId="0" borderId="8" xfId="0" applyFont="1" applyBorder="1" applyAlignment="1">
      <alignment horizontal="right"/>
    </xf>
    <xf numFmtId="0" fontId="8" fillId="0" borderId="8" xfId="0" applyFont="1" applyBorder="1" applyAlignment="1">
      <alignment horizontal="right"/>
    </xf>
    <xf numFmtId="0" fontId="9" fillId="0" borderId="8" xfId="0" applyFont="1" applyBorder="1" applyAlignment="1">
      <alignment horizontal="right"/>
    </xf>
    <xf numFmtId="0" fontId="6" fillId="0" borderId="13" xfId="0" applyFont="1" applyBorder="1" applyAlignment="1">
      <alignment horizontal="right"/>
    </xf>
    <xf numFmtId="0" fontId="8" fillId="0" borderId="8" xfId="0" applyFont="1" applyFill="1" applyBorder="1" applyAlignment="1"/>
    <xf numFmtId="0" fontId="6" fillId="0" borderId="8" xfId="0" applyFont="1" applyBorder="1"/>
    <xf numFmtId="0" fontId="10" fillId="0" borderId="8" xfId="0" applyFont="1" applyBorder="1" applyAlignment="1">
      <alignment horizontal="right"/>
    </xf>
    <xf numFmtId="0" fontId="6" fillId="0" borderId="8" xfId="0" applyFont="1" applyFill="1" applyBorder="1" applyAlignment="1"/>
    <xf numFmtId="0" fontId="11" fillId="0" borderId="8" xfId="0" applyFont="1" applyBorder="1"/>
    <xf numFmtId="0" fontId="7" fillId="0" borderId="8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0" fontId="6" fillId="0" borderId="15" xfId="0" applyFont="1" applyBorder="1" applyAlignment="1"/>
    <xf numFmtId="0" fontId="7" fillId="0" borderId="0" xfId="0" applyFont="1" applyBorder="1" applyAlignment="1">
      <alignment horizontal="left"/>
    </xf>
    <xf numFmtId="0" fontId="11" fillId="0" borderId="0" xfId="0" applyFont="1"/>
    <xf numFmtId="0" fontId="7" fillId="0" borderId="2" xfId="0" applyFont="1" applyBorder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 applyBorder="1"/>
    <xf numFmtId="0" fontId="7" fillId="0" borderId="3" xfId="0" applyFont="1" applyBorder="1" applyAlignment="1">
      <alignment horizontal="center"/>
    </xf>
    <xf numFmtId="0" fontId="7" fillId="0" borderId="1" xfId="0" applyFont="1" applyBorder="1" applyAlignment="1"/>
    <xf numFmtId="0" fontId="7" fillId="0" borderId="11" xfId="0" applyFont="1" applyBorder="1" applyAlignment="1"/>
    <xf numFmtId="0" fontId="6" fillId="0" borderId="8" xfId="0" applyFont="1" applyBorder="1" applyAlignment="1">
      <alignment horizontal="center"/>
    </xf>
    <xf numFmtId="0" fontId="8" fillId="0" borderId="8" xfId="0" applyFont="1" applyBorder="1"/>
    <xf numFmtId="0" fontId="8" fillId="0" borderId="13" xfId="0" applyFont="1" applyBorder="1" applyAlignment="1"/>
    <xf numFmtId="0" fontId="6" fillId="0" borderId="2" xfId="0" applyFont="1" applyBorder="1" applyAlignment="1"/>
    <xf numFmtId="0" fontId="8" fillId="0" borderId="13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6" fillId="0" borderId="7" xfId="0" applyFont="1" applyFill="1" applyBorder="1" applyAlignment="1">
      <alignment horizontal="right"/>
    </xf>
    <xf numFmtId="0" fontId="6" fillId="0" borderId="8" xfId="0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4" xfId="0" applyFont="1" applyBorder="1"/>
    <xf numFmtId="0" fontId="9" fillId="0" borderId="7" xfId="0" applyFont="1" applyBorder="1" applyAlignment="1"/>
    <xf numFmtId="0" fontId="8" fillId="0" borderId="11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12" fillId="0" borderId="8" xfId="0" applyFont="1" applyBorder="1" applyAlignment="1">
      <alignment horizontal="right"/>
    </xf>
    <xf numFmtId="0" fontId="8" fillId="0" borderId="8" xfId="0" applyFont="1" applyBorder="1" applyAlignment="1">
      <alignment horizontal="left"/>
    </xf>
    <xf numFmtId="0" fontId="6" fillId="0" borderId="8" xfId="0" applyFont="1" applyBorder="1" applyAlignment="1"/>
    <xf numFmtId="0" fontId="8" fillId="0" borderId="10" xfId="0" applyFont="1" applyFill="1" applyBorder="1" applyAlignment="1">
      <alignment horizontal="right"/>
    </xf>
    <xf numFmtId="0" fontId="11" fillId="0" borderId="8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13" fillId="0" borderId="0" xfId="0" applyFont="1"/>
    <xf numFmtId="0" fontId="6" fillId="0" borderId="7" xfId="0" applyFont="1" applyBorder="1" applyAlignment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8" fillId="0" borderId="7" xfId="0" applyFont="1" applyBorder="1" applyAlignment="1"/>
    <xf numFmtId="0" fontId="8" fillId="0" borderId="8" xfId="0" applyFont="1" applyBorder="1" applyAlignment="1"/>
    <xf numFmtId="0" fontId="6" fillId="0" borderId="8" xfId="0" applyFont="1" applyFill="1" applyBorder="1" applyAlignment="1">
      <alignment horizontal="left"/>
    </xf>
    <xf numFmtId="0" fontId="6" fillId="0" borderId="14" xfId="0" applyFont="1" applyBorder="1"/>
    <xf numFmtId="0" fontId="6" fillId="0" borderId="7" xfId="0" applyFont="1" applyBorder="1"/>
    <xf numFmtId="0" fontId="6" fillId="0" borderId="7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right"/>
    </xf>
    <xf numFmtId="0" fontId="6" fillId="0" borderId="8" xfId="0" applyFont="1" applyBorder="1" applyAlignment="1"/>
    <xf numFmtId="0" fontId="8" fillId="0" borderId="14" xfId="0" applyFont="1" applyBorder="1"/>
    <xf numFmtId="0" fontId="8" fillId="0" borderId="7" xfId="0" applyFont="1" applyBorder="1"/>
    <xf numFmtId="17" fontId="6" fillId="0" borderId="8" xfId="0" applyNumberFormat="1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6" fillId="0" borderId="8" xfId="0" applyNumberFormat="1" applyFont="1" applyBorder="1" applyAlignment="1">
      <alignment horizontal="right"/>
    </xf>
    <xf numFmtId="0" fontId="9" fillId="0" borderId="15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2" fontId="6" fillId="0" borderId="8" xfId="0" applyNumberFormat="1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8" fillId="0" borderId="8" xfId="0" applyNumberFormat="1" applyFont="1" applyFill="1" applyBorder="1" applyAlignment="1"/>
    <xf numFmtId="0" fontId="8" fillId="0" borderId="7" xfId="0" applyFont="1" applyFill="1" applyBorder="1" applyAlignment="1"/>
    <xf numFmtId="0" fontId="8" fillId="0" borderId="14" xfId="0" applyFont="1" applyFill="1" applyBorder="1" applyAlignment="1"/>
    <xf numFmtId="0" fontId="6" fillId="0" borderId="8" xfId="0" applyFont="1" applyBorder="1" applyAlignment="1">
      <alignment horizontal="center"/>
    </xf>
    <xf numFmtId="0" fontId="6" fillId="0" borderId="8" xfId="0" applyFont="1" applyBorder="1" applyAlignment="1"/>
    <xf numFmtId="0" fontId="13" fillId="0" borderId="8" xfId="0" applyFont="1" applyBorder="1"/>
    <xf numFmtId="0" fontId="12" fillId="0" borderId="8" xfId="0" applyFont="1" applyFill="1" applyBorder="1" applyAlignme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8" fillId="0" borderId="13" xfId="0" applyFont="1" applyFill="1" applyBorder="1" applyAlignment="1"/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6" fillId="0" borderId="8" xfId="0" applyFont="1" applyFill="1" applyBorder="1" applyAlignment="1">
      <alignment horizontal="center"/>
    </xf>
    <xf numFmtId="0" fontId="6" fillId="0" borderId="0" xfId="0" applyFont="1" applyAlignment="1">
      <alignment horizontal="left" vertical="top"/>
    </xf>
    <xf numFmtId="16" fontId="8" fillId="0" borderId="8" xfId="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2" fontId="9" fillId="0" borderId="8" xfId="0" applyNumberFormat="1" applyFont="1" applyBorder="1" applyAlignment="1">
      <alignment horizontal="right"/>
    </xf>
    <xf numFmtId="0" fontId="6" fillId="0" borderId="12" xfId="0" applyFont="1" applyBorder="1" applyAlignment="1"/>
    <xf numFmtId="0" fontId="8" fillId="0" borderId="8" xfId="0" applyFont="1" applyBorder="1" applyAlignment="1">
      <alignment horizontal="center"/>
    </xf>
    <xf numFmtId="0" fontId="11" fillId="0" borderId="14" xfId="0" applyFont="1" applyBorder="1" applyAlignment="1">
      <alignment horizontal="right"/>
    </xf>
    <xf numFmtId="16" fontId="11" fillId="0" borderId="8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8" fillId="0" borderId="0" xfId="0" applyFont="1"/>
    <xf numFmtId="0" fontId="6" fillId="0" borderId="2" xfId="0" applyFont="1" applyBorder="1" applyAlignment="1">
      <alignment horizontal="right" vertical="top"/>
    </xf>
    <xf numFmtId="0" fontId="8" fillId="0" borderId="11" xfId="0" applyFont="1" applyBorder="1" applyAlignment="1"/>
    <xf numFmtId="0" fontId="6" fillId="0" borderId="0" xfId="0" applyFont="1" applyAlignment="1">
      <alignment horizontal="left"/>
    </xf>
    <xf numFmtId="0" fontId="9" fillId="0" borderId="7" xfId="0" applyFont="1" applyFill="1" applyBorder="1" applyAlignment="1">
      <alignment horizontal="right"/>
    </xf>
    <xf numFmtId="2" fontId="6" fillId="0" borderId="8" xfId="0" applyNumberFormat="1" applyFont="1" applyBorder="1" applyAlignment="1">
      <alignment horizontal="right"/>
    </xf>
    <xf numFmtId="49" fontId="6" fillId="0" borderId="8" xfId="0" applyNumberFormat="1" applyFont="1" applyBorder="1" applyAlignment="1">
      <alignment horizontal="right"/>
    </xf>
    <xf numFmtId="0" fontId="6" fillId="0" borderId="0" xfId="0" applyFont="1"/>
    <xf numFmtId="0" fontId="9" fillId="0" borderId="8" xfId="0" applyFont="1" applyBorder="1"/>
    <xf numFmtId="0" fontId="9" fillId="0" borderId="14" xfId="0" applyFont="1" applyBorder="1"/>
    <xf numFmtId="0" fontId="9" fillId="0" borderId="8" xfId="0" applyFont="1" applyBorder="1" applyAlignment="1">
      <alignment horizontal="center"/>
    </xf>
    <xf numFmtId="0" fontId="8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8" fillId="0" borderId="8" xfId="0" applyFont="1" applyFill="1" applyBorder="1" applyAlignment="1"/>
    <xf numFmtId="0" fontId="6" fillId="0" borderId="14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4" xfId="0" applyFont="1" applyBorder="1"/>
    <xf numFmtId="0" fontId="15" fillId="0" borderId="0" xfId="0" applyFont="1"/>
    <xf numFmtId="0" fontId="14" fillId="0" borderId="8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6" fillId="0" borderId="8" xfId="0" applyFont="1" applyBorder="1" applyAlignment="1"/>
    <xf numFmtId="0" fontId="8" fillId="0" borderId="8" xfId="0" applyFont="1" applyBorder="1" applyAlignment="1"/>
    <xf numFmtId="0" fontId="6" fillId="0" borderId="8" xfId="0" applyFont="1" applyBorder="1" applyAlignment="1">
      <alignment horizontal="center"/>
    </xf>
    <xf numFmtId="0" fontId="9" fillId="0" borderId="7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6" xfId="0" applyFont="1" applyBorder="1" applyAlignment="1">
      <alignment horizontal="center"/>
    </xf>
    <xf numFmtId="0" fontId="6" fillId="0" borderId="8" xfId="0" applyFont="1" applyFill="1" applyBorder="1" applyAlignment="1">
      <alignment horizontal="left"/>
    </xf>
    <xf numFmtId="0" fontId="8" fillId="0" borderId="8" xfId="0" applyFont="1" applyFill="1" applyBorder="1" applyAlignment="1"/>
    <xf numFmtId="0" fontId="6" fillId="0" borderId="14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4" xfId="0" applyFont="1" applyBorder="1"/>
    <xf numFmtId="0" fontId="9" fillId="0" borderId="8" xfId="0" applyFont="1" applyFill="1" applyBorder="1" applyAlignment="1"/>
    <xf numFmtId="0" fontId="16" fillId="0" borderId="0" xfId="0" applyFont="1"/>
    <xf numFmtId="0" fontId="0" fillId="0" borderId="8" xfId="0" applyBorder="1"/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left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 wrapText="1" shrinkToFit="1"/>
    </xf>
    <xf numFmtId="0" fontId="7" fillId="0" borderId="11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8" xfId="0" applyFont="1" applyBorder="1" applyAlignment="1"/>
    <xf numFmtId="0" fontId="6" fillId="0" borderId="8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0" borderId="14" xfId="0" applyFont="1" applyBorder="1" applyAlignment="1"/>
    <xf numFmtId="0" fontId="6" fillId="0" borderId="15" xfId="0" applyFont="1" applyBorder="1" applyAlignment="1"/>
    <xf numFmtId="0" fontId="6" fillId="0" borderId="7" xfId="0" applyFont="1" applyBorder="1" applyAlignment="1"/>
    <xf numFmtId="0" fontId="9" fillId="0" borderId="14" xfId="0" applyFont="1" applyBorder="1" applyAlignment="1"/>
    <xf numFmtId="0" fontId="9" fillId="0" borderId="15" xfId="0" applyFont="1" applyBorder="1" applyAlignment="1"/>
    <xf numFmtId="0" fontId="9" fillId="0" borderId="7" xfId="0" applyFont="1" applyBorder="1" applyAlignment="1"/>
    <xf numFmtId="0" fontId="6" fillId="0" borderId="8" xfId="0" applyFont="1" applyBorder="1" applyAlignment="1"/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1" fillId="0" borderId="14" xfId="0" applyFont="1" applyBorder="1"/>
    <xf numFmtId="0" fontId="11" fillId="0" borderId="15" xfId="0" applyFont="1" applyBorder="1"/>
    <xf numFmtId="0" fontId="11" fillId="0" borderId="7" xfId="0" applyFont="1" applyBorder="1"/>
    <xf numFmtId="0" fontId="6" fillId="0" borderId="1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9" fillId="0" borderId="8" xfId="0" applyFont="1" applyBorder="1" applyAlignment="1"/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7" xfId="0" applyFont="1" applyBorder="1" applyAlignment="1"/>
    <xf numFmtId="0" fontId="7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8" xfId="0" applyFont="1" applyBorder="1" applyAlignment="1">
      <alignment horizontal="center" wrapText="1" shrinkToFit="1"/>
    </xf>
    <xf numFmtId="0" fontId="11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6" fillId="0" borderId="1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9" fillId="0" borderId="14" xfId="0" applyFont="1" applyFill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8" xfId="0" applyFont="1" applyFill="1" applyBorder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6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11" xfId="0" applyFont="1" applyBorder="1" applyAlignment="1"/>
    <xf numFmtId="0" fontId="8" fillId="0" borderId="2" xfId="0" applyFont="1" applyBorder="1" applyAlignment="1"/>
    <xf numFmtId="0" fontId="8" fillId="0" borderId="12" xfId="0" applyFont="1" applyBorder="1" applyAlignment="1"/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left" vertical="top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8" fillId="0" borderId="7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4" xfId="0" applyFont="1" applyBorder="1"/>
    <xf numFmtId="0" fontId="6" fillId="0" borderId="15" xfId="0" applyFont="1" applyBorder="1"/>
    <xf numFmtId="0" fontId="6" fillId="0" borderId="7" xfId="0" applyFont="1" applyBorder="1"/>
    <xf numFmtId="0" fontId="8" fillId="0" borderId="15" xfId="0" applyFont="1" applyBorder="1"/>
    <xf numFmtId="0" fontId="6" fillId="0" borderId="6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6" xfId="0" applyFont="1" applyBorder="1" applyAlignment="1">
      <alignment horizontal="center" wrapText="1" shrinkToFit="1"/>
    </xf>
    <xf numFmtId="0" fontId="6" fillId="0" borderId="13" xfId="0" applyFont="1" applyBorder="1" applyAlignment="1">
      <alignment horizontal="center" wrapText="1" shrinkToFit="1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9"/>
  <sheetViews>
    <sheetView workbookViewId="0">
      <selection activeCell="G94" sqref="G94"/>
    </sheetView>
  </sheetViews>
  <sheetFormatPr defaultRowHeight="15" x14ac:dyDescent="0.25"/>
  <cols>
    <col min="3" max="3" width="8.7109375" customWidth="1"/>
    <col min="4" max="4" width="6.42578125" customWidth="1"/>
    <col min="5" max="5" width="7.42578125" customWidth="1"/>
    <col min="6" max="6" width="7.85546875" customWidth="1"/>
    <col min="7" max="7" width="7.42578125" customWidth="1"/>
    <col min="8" max="8" width="5.7109375" customWidth="1"/>
    <col min="9" max="9" width="5.42578125" customWidth="1"/>
    <col min="10" max="10" width="6.7109375" customWidth="1"/>
    <col min="11" max="11" width="7.85546875" customWidth="1"/>
    <col min="12" max="13" width="5.7109375" customWidth="1"/>
    <col min="14" max="14" width="5.85546875" customWidth="1"/>
    <col min="15" max="15" width="5.7109375" customWidth="1"/>
    <col min="16" max="16" width="6.5703125" customWidth="1"/>
    <col min="17" max="17" width="8.140625" customWidth="1"/>
    <col min="18" max="18" width="8" customWidth="1"/>
    <col min="19" max="19" width="6.42578125" customWidth="1"/>
    <col min="20" max="20" width="5.85546875" customWidth="1"/>
    <col min="21" max="21" width="7.140625" customWidth="1"/>
    <col min="22" max="22" width="7" customWidth="1"/>
    <col min="23" max="23" width="6.7109375" customWidth="1"/>
    <col min="24" max="24" width="6.85546875" customWidth="1"/>
  </cols>
  <sheetData>
    <row r="1" spans="1:24" x14ac:dyDescent="0.25">
      <c r="A1" s="158" t="s">
        <v>0</v>
      </c>
      <c r="B1" s="159"/>
      <c r="C1" s="179" t="s">
        <v>317</v>
      </c>
      <c r="D1" s="179"/>
      <c r="E1" s="179"/>
      <c r="F1" s="30"/>
      <c r="G1" s="30"/>
      <c r="H1" s="160"/>
      <c r="I1" s="160"/>
      <c r="J1" s="31"/>
      <c r="K1" s="63" t="s">
        <v>1</v>
      </c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159" t="s">
        <v>2</v>
      </c>
      <c r="B2" s="159"/>
      <c r="C2" s="32"/>
      <c r="D2" s="161" t="s">
        <v>248</v>
      </c>
      <c r="E2" s="161"/>
      <c r="F2" s="161"/>
      <c r="G2" s="161"/>
      <c r="H2" s="161"/>
      <c r="I2" s="161"/>
      <c r="J2" s="33"/>
      <c r="K2" s="34"/>
      <c r="L2" s="35"/>
      <c r="M2" s="35"/>
      <c r="N2" s="35"/>
      <c r="O2" s="35"/>
      <c r="P2" s="35"/>
      <c r="Q2" s="35"/>
      <c r="R2" s="35"/>
      <c r="S2" s="35"/>
      <c r="T2" s="31"/>
      <c r="U2" s="31"/>
      <c r="V2" s="31"/>
      <c r="W2" s="31"/>
      <c r="X2" s="31"/>
    </row>
    <row r="3" spans="1:24" x14ac:dyDescent="0.25">
      <c r="A3" s="162" t="s">
        <v>3</v>
      </c>
      <c r="B3" s="163"/>
      <c r="C3" s="164"/>
      <c r="D3" s="36" t="s">
        <v>4</v>
      </c>
      <c r="E3" s="165" t="s">
        <v>271</v>
      </c>
      <c r="F3" s="168" t="s">
        <v>272</v>
      </c>
      <c r="G3" s="169" t="s">
        <v>273</v>
      </c>
      <c r="H3" s="171" t="s">
        <v>320</v>
      </c>
      <c r="I3" s="171"/>
      <c r="J3" s="171"/>
      <c r="K3" s="171"/>
      <c r="L3" s="183" t="s">
        <v>321</v>
      </c>
      <c r="M3" s="184"/>
      <c r="N3" s="184"/>
      <c r="O3" s="184"/>
      <c r="P3" s="185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ht="15" customHeight="1" x14ac:dyDescent="0.25">
      <c r="A4" s="176" t="s">
        <v>5</v>
      </c>
      <c r="B4" s="177"/>
      <c r="C4" s="178"/>
      <c r="D4" s="37" t="s">
        <v>6</v>
      </c>
      <c r="E4" s="166"/>
      <c r="F4" s="168"/>
      <c r="G4" s="170"/>
      <c r="H4" s="171" t="s">
        <v>7</v>
      </c>
      <c r="I4" s="171" t="s">
        <v>8</v>
      </c>
      <c r="J4" s="171" t="s">
        <v>9</v>
      </c>
      <c r="K4" s="172" t="s">
        <v>274</v>
      </c>
      <c r="L4" s="172" t="s">
        <v>10</v>
      </c>
      <c r="M4" s="171" t="s">
        <v>11</v>
      </c>
      <c r="N4" s="171" t="s">
        <v>325</v>
      </c>
      <c r="O4" s="171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173" t="s">
        <v>17</v>
      </c>
      <c r="B5" s="174"/>
      <c r="C5" s="175"/>
      <c r="D5" s="38" t="s">
        <v>269</v>
      </c>
      <c r="E5" s="167"/>
      <c r="F5" s="168"/>
      <c r="G5" s="170"/>
      <c r="H5" s="171"/>
      <c r="I5" s="171"/>
      <c r="J5" s="171"/>
      <c r="K5" s="172"/>
      <c r="L5" s="172"/>
      <c r="M5" s="171"/>
      <c r="N5" s="171"/>
      <c r="O5" s="171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189"/>
      <c r="B6" s="189"/>
      <c r="C6" s="189"/>
      <c r="D6" s="190" t="s">
        <v>18</v>
      </c>
      <c r="E6" s="190"/>
      <c r="F6" s="190"/>
      <c r="G6" s="190"/>
      <c r="H6" s="40"/>
      <c r="I6" s="41"/>
      <c r="J6" s="41"/>
      <c r="K6" s="4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x14ac:dyDescent="0.25">
      <c r="A7" s="155" t="s">
        <v>165</v>
      </c>
      <c r="B7" s="156"/>
      <c r="C7" s="157"/>
      <c r="D7" s="15" t="s">
        <v>166</v>
      </c>
      <c r="E7" s="15">
        <v>220</v>
      </c>
      <c r="F7" s="15"/>
      <c r="G7" s="15"/>
      <c r="H7" s="15">
        <v>6.6</v>
      </c>
      <c r="I7" s="15">
        <v>11.58</v>
      </c>
      <c r="J7" s="15">
        <v>34.97</v>
      </c>
      <c r="K7" s="15">
        <v>271.08</v>
      </c>
      <c r="L7" s="15">
        <v>0.09</v>
      </c>
      <c r="M7" s="15">
        <v>1.26</v>
      </c>
      <c r="N7" s="15">
        <v>62.64</v>
      </c>
      <c r="O7" s="15">
        <v>0.18</v>
      </c>
      <c r="P7" s="15">
        <f>SUM(P8:P13)</f>
        <v>0.45</v>
      </c>
      <c r="Q7" s="15">
        <f t="shared" ref="Q7:S7" si="0">SUM(Q8:Q13)</f>
        <v>1.84E-2</v>
      </c>
      <c r="R7" s="15">
        <f t="shared" si="0"/>
        <v>6.6E-3</v>
      </c>
      <c r="S7" s="15">
        <f t="shared" si="0"/>
        <v>6.3E-2</v>
      </c>
      <c r="T7" s="15">
        <v>144.47</v>
      </c>
      <c r="U7" s="15"/>
      <c r="V7" s="15">
        <v>127.65</v>
      </c>
      <c r="W7" s="15">
        <v>21.92</v>
      </c>
      <c r="X7" s="15">
        <v>0.51</v>
      </c>
    </row>
    <row r="8" spans="1:24" x14ac:dyDescent="0.25">
      <c r="A8" s="155" t="s">
        <v>245</v>
      </c>
      <c r="B8" s="156"/>
      <c r="C8" s="157"/>
      <c r="D8" s="43"/>
      <c r="E8" s="44">
        <v>8</v>
      </c>
      <c r="F8" s="43"/>
      <c r="G8" s="43"/>
      <c r="H8" s="43"/>
      <c r="I8" s="43"/>
      <c r="J8" s="43"/>
      <c r="K8" s="4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x14ac:dyDescent="0.25">
      <c r="A9" s="186" t="s">
        <v>22</v>
      </c>
      <c r="B9" s="187"/>
      <c r="C9" s="188"/>
      <c r="D9" s="43"/>
      <c r="E9" s="43"/>
      <c r="F9" s="43">
        <v>110</v>
      </c>
      <c r="G9" s="43">
        <v>110</v>
      </c>
      <c r="H9" s="43"/>
      <c r="I9" s="43"/>
      <c r="J9" s="43"/>
      <c r="K9" s="43"/>
      <c r="L9" s="16"/>
      <c r="M9" s="16"/>
      <c r="N9" s="16"/>
      <c r="O9" s="16"/>
      <c r="P9" s="16">
        <v>0.33</v>
      </c>
      <c r="Q9" s="16">
        <v>1.7600000000000001E-2</v>
      </c>
      <c r="R9" s="16">
        <v>1.5E-3</v>
      </c>
      <c r="S9" s="16">
        <v>5.5E-2</v>
      </c>
      <c r="T9" s="16"/>
      <c r="U9" s="16"/>
      <c r="V9" s="16"/>
      <c r="W9" s="16"/>
      <c r="X9" s="16"/>
    </row>
    <row r="10" spans="1:24" x14ac:dyDescent="0.25">
      <c r="A10" s="186" t="s">
        <v>23</v>
      </c>
      <c r="B10" s="192"/>
      <c r="C10" s="193"/>
      <c r="D10" s="43"/>
      <c r="E10" s="43"/>
      <c r="F10" s="43">
        <v>6.6</v>
      </c>
      <c r="G10" s="43">
        <v>6.6</v>
      </c>
      <c r="H10" s="43"/>
      <c r="I10" s="43"/>
      <c r="J10" s="43"/>
      <c r="K10" s="4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x14ac:dyDescent="0.25">
      <c r="A11" s="186" t="s">
        <v>122</v>
      </c>
      <c r="B11" s="192"/>
      <c r="C11" s="193"/>
      <c r="D11" s="43"/>
      <c r="E11" s="43"/>
      <c r="F11" s="43">
        <v>34.1</v>
      </c>
      <c r="G11" s="43">
        <v>34.1</v>
      </c>
      <c r="H11" s="43"/>
      <c r="I11" s="43"/>
      <c r="J11" s="43"/>
      <c r="K11" s="43"/>
      <c r="L11" s="16"/>
      <c r="M11" s="16"/>
      <c r="N11" s="16"/>
      <c r="O11" s="16"/>
      <c r="P11" s="16"/>
      <c r="Q11" s="16"/>
      <c r="R11" s="16">
        <v>5.1000000000000004E-3</v>
      </c>
      <c r="S11" s="16">
        <v>8.0000000000000002E-3</v>
      </c>
      <c r="T11" s="16"/>
      <c r="U11" s="16"/>
      <c r="V11" s="16"/>
      <c r="W11" s="16"/>
      <c r="X11" s="16"/>
    </row>
    <row r="12" spans="1:24" x14ac:dyDescent="0.25">
      <c r="A12" s="186" t="s">
        <v>24</v>
      </c>
      <c r="B12" s="192"/>
      <c r="C12" s="193"/>
      <c r="D12" s="43"/>
      <c r="E12" s="43"/>
      <c r="F12" s="43">
        <v>8</v>
      </c>
      <c r="G12" s="43">
        <v>8</v>
      </c>
      <c r="H12" s="43"/>
      <c r="I12" s="43"/>
      <c r="J12" s="43"/>
      <c r="K12" s="43"/>
      <c r="L12" s="16"/>
      <c r="M12" s="16"/>
      <c r="N12" s="16"/>
      <c r="O12" s="16"/>
      <c r="P12" s="16">
        <v>0.12</v>
      </c>
      <c r="Q12" s="16">
        <v>8.0000000000000004E-4</v>
      </c>
      <c r="R12" s="16"/>
      <c r="S12" s="16"/>
      <c r="T12" s="16"/>
      <c r="U12" s="16"/>
      <c r="V12" s="16"/>
      <c r="W12" s="16"/>
      <c r="X12" s="16"/>
    </row>
    <row r="13" spans="1:24" x14ac:dyDescent="0.25">
      <c r="A13" s="186" t="s">
        <v>25</v>
      </c>
      <c r="B13" s="187"/>
      <c r="C13" s="188"/>
      <c r="D13" s="28"/>
      <c r="E13" s="28"/>
      <c r="F13" s="28">
        <v>82.5</v>
      </c>
      <c r="G13" s="28">
        <v>82.5</v>
      </c>
      <c r="H13" s="28"/>
      <c r="I13" s="28"/>
      <c r="J13" s="28"/>
      <c r="K13" s="28"/>
      <c r="L13" s="17"/>
      <c r="M13" s="17"/>
      <c r="N13" s="17"/>
      <c r="O13" s="17"/>
      <c r="P13" s="16"/>
      <c r="Q13" s="16"/>
      <c r="R13" s="16"/>
      <c r="S13" s="16"/>
      <c r="T13" s="17"/>
      <c r="U13" s="17"/>
      <c r="V13" s="17"/>
      <c r="W13" s="17"/>
      <c r="X13" s="17"/>
    </row>
    <row r="14" spans="1:24" x14ac:dyDescent="0.25">
      <c r="A14" s="155" t="s">
        <v>169</v>
      </c>
      <c r="B14" s="156"/>
      <c r="C14" s="157"/>
      <c r="D14" s="15" t="s">
        <v>170</v>
      </c>
      <c r="E14" s="15">
        <v>200</v>
      </c>
      <c r="F14" s="15"/>
      <c r="G14" s="15"/>
      <c r="H14" s="15">
        <v>4.08</v>
      </c>
      <c r="I14" s="15">
        <v>3.54</v>
      </c>
      <c r="J14" s="15">
        <v>17.579999999999998</v>
      </c>
      <c r="K14" s="15">
        <v>118.6</v>
      </c>
      <c r="L14" s="15">
        <v>0.06</v>
      </c>
      <c r="M14" s="15">
        <v>1.59</v>
      </c>
      <c r="N14" s="15">
        <v>24.4</v>
      </c>
      <c r="O14" s="15">
        <v>0.19</v>
      </c>
      <c r="P14" s="15">
        <f>SUM(P15:P18)</f>
        <v>0.56640000000000001</v>
      </c>
      <c r="Q14" s="15">
        <f t="shared" ref="Q14:S14" si="1">SUM(Q15:Q18)</f>
        <v>1.6E-2</v>
      </c>
      <c r="R14" s="15">
        <f t="shared" si="1"/>
        <v>1.4E-3</v>
      </c>
      <c r="S14" s="15">
        <f t="shared" si="1"/>
        <v>0.05</v>
      </c>
      <c r="T14" s="15">
        <v>152.22</v>
      </c>
      <c r="U14" s="15">
        <v>216.34</v>
      </c>
      <c r="V14" s="15">
        <v>124.56</v>
      </c>
      <c r="W14" s="15">
        <v>21.34</v>
      </c>
      <c r="X14" s="15">
        <v>0.48</v>
      </c>
    </row>
    <row r="15" spans="1:24" s="127" customFormat="1" ht="13.5" customHeight="1" x14ac:dyDescent="0.2">
      <c r="A15" s="191" t="s">
        <v>22</v>
      </c>
      <c r="B15" s="187"/>
      <c r="C15" s="188"/>
      <c r="D15" s="122"/>
      <c r="E15" s="15"/>
      <c r="F15" s="17">
        <v>100</v>
      </c>
      <c r="G15" s="17">
        <v>100</v>
      </c>
      <c r="H15" s="15"/>
      <c r="I15" s="15"/>
      <c r="J15" s="15"/>
      <c r="K15" s="15"/>
      <c r="L15" s="15"/>
      <c r="M15" s="15"/>
      <c r="N15" s="15"/>
      <c r="O15" s="15"/>
      <c r="P15" s="17">
        <v>0.3</v>
      </c>
      <c r="Q15" s="17">
        <v>1.6E-2</v>
      </c>
      <c r="R15" s="17">
        <v>1.4E-3</v>
      </c>
      <c r="S15" s="17">
        <v>0.05</v>
      </c>
      <c r="T15" s="15"/>
      <c r="U15" s="15"/>
      <c r="V15" s="15"/>
      <c r="W15" s="15"/>
      <c r="X15" s="15"/>
    </row>
    <row r="16" spans="1:24" s="127" customFormat="1" ht="15.75" customHeight="1" x14ac:dyDescent="0.2">
      <c r="A16" s="186" t="s">
        <v>171</v>
      </c>
      <c r="B16" s="192"/>
      <c r="C16" s="193"/>
      <c r="D16" s="16"/>
      <c r="E16" s="16"/>
      <c r="F16" s="16">
        <v>4</v>
      </c>
      <c r="G16" s="16">
        <v>4</v>
      </c>
      <c r="H16" s="16"/>
      <c r="I16" s="16"/>
      <c r="J16" s="16"/>
      <c r="K16" s="16"/>
      <c r="L16" s="16"/>
      <c r="M16" s="16"/>
      <c r="N16" s="16"/>
      <c r="O16" s="16"/>
      <c r="P16" s="16">
        <v>0.26640000000000003</v>
      </c>
      <c r="R16" s="16"/>
      <c r="S16" s="16"/>
      <c r="T16" s="16"/>
      <c r="U16" s="16"/>
      <c r="V16" s="16"/>
      <c r="W16" s="16"/>
      <c r="X16" s="16"/>
    </row>
    <row r="17" spans="1:24" s="127" customFormat="1" ht="15" customHeight="1" x14ac:dyDescent="0.2">
      <c r="A17" s="191" t="s">
        <v>23</v>
      </c>
      <c r="B17" s="187"/>
      <c r="C17" s="188"/>
      <c r="D17" s="18"/>
      <c r="E17" s="18"/>
      <c r="F17" s="28">
        <v>13</v>
      </c>
      <c r="G17" s="28">
        <v>13</v>
      </c>
      <c r="H17" s="18"/>
      <c r="I17" s="18"/>
      <c r="J17" s="18"/>
      <c r="K17" s="18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s="127" customFormat="1" ht="12" x14ac:dyDescent="0.2">
      <c r="A18" s="191" t="s">
        <v>25</v>
      </c>
      <c r="B18" s="187"/>
      <c r="C18" s="188"/>
      <c r="D18" s="18"/>
      <c r="E18" s="28"/>
      <c r="F18" s="28">
        <v>110</v>
      </c>
      <c r="G18" s="28">
        <v>110</v>
      </c>
      <c r="H18" s="18"/>
      <c r="I18" s="18"/>
      <c r="J18" s="18"/>
      <c r="K18" s="18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x14ac:dyDescent="0.25">
      <c r="A19" s="194" t="s">
        <v>145</v>
      </c>
      <c r="B19" s="195"/>
      <c r="C19" s="196"/>
      <c r="D19" s="45" t="s">
        <v>146</v>
      </c>
      <c r="E19" s="46">
        <v>50</v>
      </c>
      <c r="F19" s="46"/>
      <c r="G19" s="46"/>
      <c r="H19" s="22">
        <v>5.71</v>
      </c>
      <c r="I19" s="22">
        <v>7.58</v>
      </c>
      <c r="J19" s="22">
        <v>3.04</v>
      </c>
      <c r="K19" s="22">
        <v>103</v>
      </c>
      <c r="L19" s="22">
        <v>0.05</v>
      </c>
      <c r="M19" s="22">
        <v>0.1</v>
      </c>
      <c r="N19" s="22">
        <v>116</v>
      </c>
      <c r="O19" s="22">
        <v>0.2</v>
      </c>
      <c r="P19" s="22">
        <f>SUM(P20:P24)</f>
        <v>0.96770000000000012</v>
      </c>
      <c r="Q19" s="22">
        <f>SUM(Q20:Q24)</f>
        <v>1.9460000000000002E-2</v>
      </c>
      <c r="R19" s="22">
        <f t="shared" ref="R19:S19" si="2">SUM(R20:R24)</f>
        <v>4.7599999999999995E-3</v>
      </c>
      <c r="S19" s="22">
        <f t="shared" si="2"/>
        <v>2.9199999999999997E-2</v>
      </c>
      <c r="T19" s="22">
        <v>41.4</v>
      </c>
      <c r="U19" s="22">
        <v>81.64</v>
      </c>
      <c r="V19" s="22">
        <v>89.6</v>
      </c>
      <c r="W19" s="22">
        <v>6.77</v>
      </c>
      <c r="X19" s="22">
        <v>1.07</v>
      </c>
    </row>
    <row r="20" spans="1:24" x14ac:dyDescent="0.25">
      <c r="A20" s="180" t="s">
        <v>26</v>
      </c>
      <c r="B20" s="181"/>
      <c r="C20" s="182"/>
      <c r="D20" s="45"/>
      <c r="E20" s="47"/>
      <c r="F20" s="47">
        <v>40</v>
      </c>
      <c r="G20" s="47">
        <v>40</v>
      </c>
      <c r="H20" s="123"/>
      <c r="I20" s="123"/>
      <c r="J20" s="123"/>
      <c r="K20" s="123"/>
      <c r="L20" s="123"/>
      <c r="M20" s="123"/>
      <c r="N20" s="123"/>
      <c r="O20" s="123"/>
      <c r="P20" s="123">
        <v>0.88</v>
      </c>
      <c r="Q20" s="123">
        <v>1.44E-2</v>
      </c>
      <c r="R20" s="123">
        <v>4.4000000000000003E-3</v>
      </c>
      <c r="S20" s="123">
        <v>2.1999999999999999E-2</v>
      </c>
      <c r="T20" s="123"/>
      <c r="U20" s="123"/>
      <c r="V20" s="123"/>
      <c r="W20" s="123"/>
      <c r="X20" s="123"/>
    </row>
    <row r="21" spans="1:24" x14ac:dyDescent="0.25">
      <c r="A21" s="180" t="s">
        <v>22</v>
      </c>
      <c r="B21" s="181"/>
      <c r="C21" s="182"/>
      <c r="D21" s="45"/>
      <c r="E21" s="46"/>
      <c r="F21" s="47">
        <v>13</v>
      </c>
      <c r="G21" s="47">
        <v>13</v>
      </c>
      <c r="H21" s="123"/>
      <c r="I21" s="123"/>
      <c r="J21" s="123"/>
      <c r="K21" s="123"/>
      <c r="L21" s="123"/>
      <c r="M21" s="123"/>
      <c r="N21" s="123"/>
      <c r="O21" s="123"/>
      <c r="P21" s="123">
        <v>3.9E-2</v>
      </c>
      <c r="Q21" s="123">
        <v>4.7000000000000002E-3</v>
      </c>
      <c r="R21" s="123">
        <v>1.8000000000000001E-4</v>
      </c>
      <c r="S21" s="123">
        <v>6.4999999999999997E-3</v>
      </c>
      <c r="T21" s="123"/>
      <c r="U21" s="123"/>
      <c r="V21" s="123"/>
      <c r="W21" s="123"/>
      <c r="X21" s="123"/>
    </row>
    <row r="22" spans="1:24" x14ac:dyDescent="0.25">
      <c r="A22" s="180" t="s">
        <v>54</v>
      </c>
      <c r="B22" s="181"/>
      <c r="C22" s="182"/>
      <c r="D22" s="45"/>
      <c r="E22" s="46"/>
      <c r="F22" s="47">
        <v>3</v>
      </c>
      <c r="G22" s="47">
        <v>3</v>
      </c>
      <c r="H22" s="123"/>
      <c r="I22" s="123"/>
      <c r="J22" s="123"/>
      <c r="K22" s="123"/>
      <c r="L22" s="123"/>
      <c r="M22" s="123"/>
      <c r="N22" s="123"/>
      <c r="O22" s="123"/>
      <c r="P22" s="123"/>
      <c r="Q22" s="123">
        <v>6.0000000000000002E-5</v>
      </c>
      <c r="R22" s="123">
        <v>1.8000000000000001E-4</v>
      </c>
      <c r="S22" s="123">
        <v>6.9999999999999999E-4</v>
      </c>
      <c r="T22" s="123"/>
      <c r="U22" s="123"/>
      <c r="V22" s="123"/>
      <c r="W22" s="123"/>
      <c r="X22" s="123"/>
    </row>
    <row r="23" spans="1:24" x14ac:dyDescent="0.25">
      <c r="A23" s="180" t="s">
        <v>24</v>
      </c>
      <c r="B23" s="181"/>
      <c r="C23" s="182"/>
      <c r="D23" s="45"/>
      <c r="E23" s="46"/>
      <c r="F23" s="47">
        <v>3</v>
      </c>
      <c r="G23" s="47">
        <v>3</v>
      </c>
      <c r="H23" s="123"/>
      <c r="I23" s="123"/>
      <c r="J23" s="123"/>
      <c r="K23" s="123"/>
      <c r="L23" s="123"/>
      <c r="M23" s="123"/>
      <c r="N23" s="123"/>
      <c r="O23" s="123"/>
      <c r="P23" s="123">
        <v>4.4999999999999998E-2</v>
      </c>
      <c r="Q23" s="123">
        <v>2.9999999999999997E-4</v>
      </c>
      <c r="R23" s="123"/>
      <c r="S23" s="123"/>
      <c r="T23" s="123"/>
      <c r="U23" s="123"/>
      <c r="V23" s="123"/>
      <c r="W23" s="123"/>
      <c r="X23" s="123"/>
    </row>
    <row r="24" spans="1:24" ht="15.75" customHeight="1" x14ac:dyDescent="0.25">
      <c r="A24" s="180" t="s">
        <v>53</v>
      </c>
      <c r="B24" s="181"/>
      <c r="C24" s="182"/>
      <c r="D24" s="45"/>
      <c r="E24" s="46"/>
      <c r="F24" s="47">
        <v>5</v>
      </c>
      <c r="G24" s="47">
        <v>5</v>
      </c>
      <c r="H24" s="123"/>
      <c r="I24" s="123"/>
      <c r="J24" s="123"/>
      <c r="K24" s="123"/>
      <c r="L24" s="123"/>
      <c r="M24" s="123"/>
      <c r="N24" s="123"/>
      <c r="O24" s="123"/>
      <c r="P24" s="123">
        <v>3.7000000000000002E-3</v>
      </c>
      <c r="Q24" s="123"/>
      <c r="R24" s="123"/>
      <c r="S24" s="123"/>
      <c r="T24" s="123"/>
      <c r="U24" s="123"/>
      <c r="V24" s="123"/>
      <c r="W24" s="123"/>
      <c r="X24" s="123"/>
    </row>
    <row r="25" spans="1:24" ht="12.75" customHeight="1" x14ac:dyDescent="0.25">
      <c r="A25" s="200" t="s">
        <v>99</v>
      </c>
      <c r="B25" s="201"/>
      <c r="C25" s="202"/>
      <c r="D25" s="18" t="s">
        <v>100</v>
      </c>
      <c r="E25" s="18">
        <v>21</v>
      </c>
      <c r="F25" s="18">
        <v>22</v>
      </c>
      <c r="G25" s="18">
        <v>21</v>
      </c>
      <c r="H25" s="18">
        <v>4.87</v>
      </c>
      <c r="I25" s="18">
        <v>6.19</v>
      </c>
      <c r="J25" s="18">
        <v>0</v>
      </c>
      <c r="K25" s="18">
        <v>75.63</v>
      </c>
      <c r="L25" s="18">
        <v>0.1</v>
      </c>
      <c r="M25" s="18">
        <v>0.15</v>
      </c>
      <c r="N25" s="18">
        <v>54.62</v>
      </c>
      <c r="O25" s="18">
        <v>0.06</v>
      </c>
      <c r="P25" s="94">
        <v>0.2112</v>
      </c>
      <c r="Q25" s="94">
        <v>2.3999999999999998E-3</v>
      </c>
      <c r="R25" s="94">
        <v>0</v>
      </c>
      <c r="S25" s="94">
        <v>0</v>
      </c>
      <c r="T25" s="18">
        <v>184.87</v>
      </c>
      <c r="U25" s="18">
        <v>18.489999999999998</v>
      </c>
      <c r="V25" s="18">
        <v>105.04</v>
      </c>
      <c r="W25" s="18">
        <v>7.35</v>
      </c>
      <c r="X25" s="18">
        <v>0.21</v>
      </c>
    </row>
    <row r="26" spans="1:24" ht="14.25" customHeight="1" x14ac:dyDescent="0.25">
      <c r="A26" s="200" t="s">
        <v>211</v>
      </c>
      <c r="B26" s="201"/>
      <c r="C26" s="202"/>
      <c r="D26" s="18" t="s">
        <v>31</v>
      </c>
      <c r="E26" s="18">
        <v>5</v>
      </c>
      <c r="F26" s="10"/>
      <c r="G26" s="10"/>
      <c r="H26" s="18">
        <v>0.04</v>
      </c>
      <c r="I26" s="18">
        <v>3.62</v>
      </c>
      <c r="J26" s="18">
        <v>6.5000000000000002E-2</v>
      </c>
      <c r="K26" s="48">
        <v>33</v>
      </c>
      <c r="L26" s="15">
        <v>0</v>
      </c>
      <c r="M26" s="15">
        <v>0</v>
      </c>
      <c r="N26" s="15">
        <v>20</v>
      </c>
      <c r="O26" s="15">
        <v>5.0000000000000001E-3</v>
      </c>
      <c r="P26" s="18">
        <v>7.4999999999999997E-2</v>
      </c>
      <c r="Q26" s="18">
        <v>5.0000000000000001E-4</v>
      </c>
      <c r="R26" s="18">
        <v>0</v>
      </c>
      <c r="S26" s="18">
        <v>0</v>
      </c>
      <c r="T26" s="15">
        <v>1.2</v>
      </c>
      <c r="U26" s="15">
        <v>1.5</v>
      </c>
      <c r="V26" s="15">
        <v>1.5</v>
      </c>
      <c r="W26" s="15">
        <v>0</v>
      </c>
      <c r="X26" s="15">
        <v>0.01</v>
      </c>
    </row>
    <row r="27" spans="1:24" x14ac:dyDescent="0.25">
      <c r="A27" s="155" t="s">
        <v>30</v>
      </c>
      <c r="B27" s="156"/>
      <c r="C27" s="157"/>
      <c r="D27" s="43"/>
      <c r="E27" s="18">
        <v>60</v>
      </c>
      <c r="F27" s="18"/>
      <c r="G27" s="18"/>
      <c r="H27" s="10">
        <v>4.74</v>
      </c>
      <c r="I27" s="10">
        <v>0.6</v>
      </c>
      <c r="J27" s="10">
        <v>28.99</v>
      </c>
      <c r="K27" s="13">
        <v>141.06</v>
      </c>
      <c r="L27" s="15">
        <v>0.09</v>
      </c>
      <c r="M27" s="15">
        <v>0</v>
      </c>
      <c r="N27" s="15">
        <v>0</v>
      </c>
      <c r="O27" s="15">
        <v>0.36</v>
      </c>
      <c r="P27" s="15">
        <v>0</v>
      </c>
      <c r="Q27" s="15">
        <v>3.3999999999999998E-3</v>
      </c>
      <c r="R27" s="15">
        <v>1.32E-2</v>
      </c>
      <c r="S27" s="15">
        <v>1.6799999999999999E-2</v>
      </c>
      <c r="T27" s="15">
        <v>13.8</v>
      </c>
      <c r="U27" s="15">
        <v>79.83</v>
      </c>
      <c r="V27" s="15">
        <v>52.2</v>
      </c>
      <c r="W27" s="15">
        <v>19.8</v>
      </c>
      <c r="X27" s="15">
        <v>1.2</v>
      </c>
    </row>
    <row r="28" spans="1:24" x14ac:dyDescent="0.25">
      <c r="A28" s="155" t="s">
        <v>268</v>
      </c>
      <c r="B28" s="156"/>
      <c r="C28" s="157"/>
      <c r="D28" s="16"/>
      <c r="E28" s="15">
        <v>30</v>
      </c>
      <c r="F28" s="15"/>
      <c r="G28" s="15"/>
      <c r="H28" s="20">
        <v>2.2999999999999998</v>
      </c>
      <c r="I28" s="20">
        <v>0.42</v>
      </c>
      <c r="J28" s="20">
        <v>11.31</v>
      </c>
      <c r="K28" s="126">
        <v>60.31</v>
      </c>
      <c r="L28" s="15">
        <v>0.06</v>
      </c>
      <c r="M28" s="15">
        <v>0</v>
      </c>
      <c r="N28" s="15">
        <v>0</v>
      </c>
      <c r="O28" s="15">
        <v>2.7E-2</v>
      </c>
      <c r="P28" s="15">
        <v>0</v>
      </c>
      <c r="Q28" s="15">
        <v>1.6999999999999999E-3</v>
      </c>
      <c r="R28" s="15">
        <v>0</v>
      </c>
      <c r="S28" s="15">
        <v>0</v>
      </c>
      <c r="T28" s="15">
        <v>9.9</v>
      </c>
      <c r="U28" s="15">
        <v>73.2</v>
      </c>
      <c r="V28" s="15">
        <v>58.2</v>
      </c>
      <c r="W28" s="15">
        <v>17.100000000000001</v>
      </c>
      <c r="X28" s="15">
        <v>1.35</v>
      </c>
    </row>
    <row r="29" spans="1:24" x14ac:dyDescent="0.25">
      <c r="A29" s="200" t="s">
        <v>257</v>
      </c>
      <c r="B29" s="201"/>
      <c r="C29" s="202"/>
      <c r="D29" s="43"/>
      <c r="E29" s="18">
        <f>SUM(E7:E28)</f>
        <v>594</v>
      </c>
      <c r="F29" s="18"/>
      <c r="G29" s="18"/>
      <c r="H29" s="18">
        <f>SUM(H7:H28)</f>
        <v>28.34</v>
      </c>
      <c r="I29" s="18">
        <f t="shared" ref="I29:X29" si="3">SUM(I7:I28)</f>
        <v>33.530000000000008</v>
      </c>
      <c r="J29" s="18">
        <f t="shared" si="3"/>
        <v>95.954999999999998</v>
      </c>
      <c r="K29" s="18">
        <f t="shared" si="3"/>
        <v>802.67999999999984</v>
      </c>
      <c r="L29" s="18">
        <f t="shared" si="3"/>
        <v>0.45</v>
      </c>
      <c r="M29" s="18">
        <f t="shared" si="3"/>
        <v>3.1</v>
      </c>
      <c r="N29" s="18">
        <f t="shared" si="3"/>
        <v>277.65999999999997</v>
      </c>
      <c r="O29" s="18">
        <f t="shared" si="3"/>
        <v>1.022</v>
      </c>
      <c r="P29" s="18">
        <f>SUM(P7+P14+P19+P25+P26+P27+P28)</f>
        <v>2.2703000000000002</v>
      </c>
      <c r="Q29" s="18">
        <f t="shared" ref="Q29:S29" si="4">SUM(Q7+Q14+Q19+Q25+Q26+Q27+Q28)</f>
        <v>6.1860000000000005E-2</v>
      </c>
      <c r="R29" s="18">
        <f t="shared" si="4"/>
        <v>2.596E-2</v>
      </c>
      <c r="S29" s="18">
        <f t="shared" si="4"/>
        <v>0.159</v>
      </c>
      <c r="T29" s="18">
        <f t="shared" si="3"/>
        <v>547.86</v>
      </c>
      <c r="U29" s="18">
        <f t="shared" si="3"/>
        <v>471</v>
      </c>
      <c r="V29" s="18">
        <f t="shared" si="3"/>
        <v>558.75</v>
      </c>
      <c r="W29" s="18">
        <f t="shared" si="3"/>
        <v>94.28</v>
      </c>
      <c r="X29" s="18">
        <f t="shared" si="3"/>
        <v>4.83</v>
      </c>
    </row>
    <row r="30" spans="1:24" x14ac:dyDescent="0.25">
      <c r="A30" s="203"/>
      <c r="B30" s="204"/>
      <c r="C30" s="205"/>
      <c r="D30" s="197" t="s">
        <v>32</v>
      </c>
      <c r="E30" s="198"/>
      <c r="F30" s="198"/>
      <c r="G30" s="199"/>
      <c r="H30" s="43"/>
      <c r="I30" s="43"/>
      <c r="J30" s="43"/>
      <c r="K30" s="51"/>
      <c r="L30" s="17"/>
      <c r="M30" s="17"/>
      <c r="N30" s="17"/>
      <c r="O30" s="17"/>
      <c r="P30" s="18"/>
      <c r="Q30" s="18"/>
      <c r="R30" s="18"/>
      <c r="S30" s="18"/>
      <c r="T30" s="17"/>
      <c r="U30" s="17"/>
      <c r="V30" s="17"/>
      <c r="W30" s="17"/>
      <c r="X30" s="17"/>
    </row>
    <row r="31" spans="1:24" ht="12.75" customHeight="1" x14ac:dyDescent="0.25">
      <c r="A31" s="155" t="s">
        <v>139</v>
      </c>
      <c r="B31" s="156"/>
      <c r="C31" s="157"/>
      <c r="D31" s="24" t="s">
        <v>59</v>
      </c>
      <c r="E31" s="24">
        <v>200</v>
      </c>
      <c r="F31" s="24">
        <v>200</v>
      </c>
      <c r="G31" s="24">
        <v>200</v>
      </c>
      <c r="H31" s="24">
        <v>0.8</v>
      </c>
      <c r="I31" s="21">
        <v>0.4</v>
      </c>
      <c r="J31" s="24">
        <v>19.600000000000001</v>
      </c>
      <c r="K31" s="52">
        <v>94</v>
      </c>
      <c r="L31" s="24">
        <v>0.06</v>
      </c>
      <c r="M31" s="24">
        <v>20</v>
      </c>
      <c r="N31" s="24">
        <v>0</v>
      </c>
      <c r="O31" s="24">
        <v>0.04</v>
      </c>
      <c r="P31" s="15">
        <v>0</v>
      </c>
      <c r="Q31" s="15">
        <v>0</v>
      </c>
      <c r="R31" s="15">
        <v>0</v>
      </c>
      <c r="S31" s="15">
        <v>0</v>
      </c>
      <c r="T31" s="24">
        <v>32</v>
      </c>
      <c r="U31" s="24">
        <v>556</v>
      </c>
      <c r="V31" s="24">
        <v>22</v>
      </c>
      <c r="W31" s="24">
        <v>18</v>
      </c>
      <c r="X31" s="24">
        <v>4.4000000000000004</v>
      </c>
    </row>
    <row r="32" spans="1:24" x14ac:dyDescent="0.25">
      <c r="A32" s="200" t="s">
        <v>259</v>
      </c>
      <c r="B32" s="201"/>
      <c r="C32" s="202"/>
      <c r="D32" s="16"/>
      <c r="E32" s="15">
        <f>SUM(E31)</f>
        <v>200</v>
      </c>
      <c r="F32" s="15"/>
      <c r="G32" s="15"/>
      <c r="H32" s="15">
        <f t="shared" ref="H32:T32" si="5">SUM(H31:H31)</f>
        <v>0.8</v>
      </c>
      <c r="I32" s="15">
        <f t="shared" si="5"/>
        <v>0.4</v>
      </c>
      <c r="J32" s="15">
        <f t="shared" si="5"/>
        <v>19.600000000000001</v>
      </c>
      <c r="K32" s="15">
        <f t="shared" si="5"/>
        <v>94</v>
      </c>
      <c r="L32" s="15">
        <f t="shared" si="5"/>
        <v>0.06</v>
      </c>
      <c r="M32" s="15">
        <f t="shared" si="5"/>
        <v>20</v>
      </c>
      <c r="N32" s="15">
        <f t="shared" si="5"/>
        <v>0</v>
      </c>
      <c r="O32" s="15">
        <f t="shared" si="5"/>
        <v>0.04</v>
      </c>
      <c r="P32" s="15">
        <f t="shared" si="5"/>
        <v>0</v>
      </c>
      <c r="Q32" s="15">
        <f t="shared" si="5"/>
        <v>0</v>
      </c>
      <c r="R32" s="15">
        <f t="shared" si="5"/>
        <v>0</v>
      </c>
      <c r="S32" s="15">
        <f t="shared" si="5"/>
        <v>0</v>
      </c>
      <c r="T32" s="15">
        <f t="shared" si="5"/>
        <v>32</v>
      </c>
      <c r="U32" s="15">
        <f t="shared" ref="U32:X32" si="6">SUM(U31:U31)</f>
        <v>556</v>
      </c>
      <c r="V32" s="15">
        <f t="shared" si="6"/>
        <v>22</v>
      </c>
      <c r="W32" s="15">
        <f t="shared" si="6"/>
        <v>18</v>
      </c>
      <c r="X32" s="15">
        <f t="shared" si="6"/>
        <v>4.4000000000000004</v>
      </c>
    </row>
    <row r="33" spans="1:24" ht="12.75" customHeight="1" x14ac:dyDescent="0.25">
      <c r="A33" s="218"/>
      <c r="B33" s="218"/>
      <c r="C33" s="218"/>
      <c r="D33" s="197" t="s">
        <v>38</v>
      </c>
      <c r="E33" s="198"/>
      <c r="F33" s="198"/>
      <c r="G33" s="199"/>
      <c r="H33" s="16"/>
      <c r="I33" s="16"/>
      <c r="J33" s="16"/>
      <c r="K33" s="53"/>
      <c r="L33" s="16"/>
      <c r="M33" s="15"/>
      <c r="N33" s="16"/>
      <c r="O33" s="16"/>
      <c r="P33" s="15"/>
      <c r="Q33" s="15"/>
      <c r="R33" s="15"/>
      <c r="S33" s="15"/>
      <c r="T33" s="16"/>
      <c r="U33" s="16"/>
      <c r="V33" s="16"/>
      <c r="W33" s="16"/>
      <c r="X33" s="16"/>
    </row>
    <row r="34" spans="1:24" ht="14.25" customHeight="1" x14ac:dyDescent="0.25">
      <c r="A34" s="155" t="s">
        <v>39</v>
      </c>
      <c r="B34" s="156"/>
      <c r="C34" s="157"/>
      <c r="D34" s="124" t="s">
        <v>40</v>
      </c>
      <c r="E34" s="15">
        <v>250</v>
      </c>
      <c r="F34" s="15"/>
      <c r="G34" s="125"/>
      <c r="H34" s="15">
        <v>1.7549999999999999</v>
      </c>
      <c r="I34" s="15">
        <v>4.95</v>
      </c>
      <c r="J34" s="15">
        <v>7.9</v>
      </c>
      <c r="K34" s="124">
        <v>89.75</v>
      </c>
      <c r="L34" s="15">
        <v>5.7000000000000002E-2</v>
      </c>
      <c r="M34" s="15">
        <v>15.77</v>
      </c>
      <c r="N34" s="15">
        <v>0</v>
      </c>
      <c r="O34" s="15">
        <v>4.7E-2</v>
      </c>
      <c r="P34" s="15">
        <f>SUM(P35:P44)</f>
        <v>3.7000000000000002E-3</v>
      </c>
      <c r="Q34" s="15">
        <f t="shared" ref="Q34:S34" si="7">SUM(Q35:Q44)</f>
        <v>4.4000000000000003E-3</v>
      </c>
      <c r="R34" s="15">
        <f t="shared" si="7"/>
        <v>0</v>
      </c>
      <c r="S34" s="15">
        <f t="shared" si="7"/>
        <v>1.61E-2</v>
      </c>
      <c r="T34" s="15">
        <v>49.25</v>
      </c>
      <c r="U34" s="15">
        <v>383.32</v>
      </c>
      <c r="V34" s="15">
        <v>49</v>
      </c>
      <c r="W34" s="15">
        <v>22.12</v>
      </c>
      <c r="X34" s="15">
        <v>0.82</v>
      </c>
    </row>
    <row r="35" spans="1:24" x14ac:dyDescent="0.25">
      <c r="A35" s="155" t="s">
        <v>41</v>
      </c>
      <c r="B35" s="156"/>
      <c r="C35" s="157"/>
      <c r="D35" s="16"/>
      <c r="E35" s="57">
        <v>5</v>
      </c>
      <c r="F35" s="16"/>
      <c r="G35" s="16"/>
      <c r="H35" s="16"/>
      <c r="I35" s="16"/>
      <c r="J35" s="16"/>
      <c r="K35" s="53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3.5" customHeight="1" x14ac:dyDescent="0.25">
      <c r="A36" s="191" t="s">
        <v>42</v>
      </c>
      <c r="B36" s="187"/>
      <c r="C36" s="188"/>
      <c r="D36" s="16"/>
      <c r="E36" s="16"/>
      <c r="F36" s="17">
        <v>40</v>
      </c>
      <c r="G36" s="16">
        <v>30</v>
      </c>
      <c r="H36" s="16"/>
      <c r="I36" s="16"/>
      <c r="J36" s="16"/>
      <c r="K36" s="53"/>
      <c r="L36" s="16"/>
      <c r="M36" s="16"/>
      <c r="N36" s="16"/>
      <c r="O36" s="16"/>
      <c r="P36" s="16"/>
      <c r="Q36" s="16">
        <v>1.6000000000000001E-3</v>
      </c>
      <c r="R36" s="16"/>
      <c r="S36" s="16">
        <v>1.2E-2</v>
      </c>
      <c r="T36" s="16"/>
      <c r="U36" s="16"/>
      <c r="V36" s="16"/>
      <c r="W36" s="16"/>
      <c r="X36" s="16"/>
    </row>
    <row r="37" spans="1:24" ht="12.75" customHeight="1" x14ac:dyDescent="0.25">
      <c r="A37" s="191" t="s">
        <v>43</v>
      </c>
      <c r="B37" s="187"/>
      <c r="C37" s="188"/>
      <c r="D37" s="16"/>
      <c r="E37" s="16"/>
      <c r="F37" s="16">
        <v>12.5</v>
      </c>
      <c r="G37" s="16">
        <v>10</v>
      </c>
      <c r="H37" s="16"/>
      <c r="I37" s="16"/>
      <c r="J37" s="16"/>
      <c r="K37" s="53"/>
      <c r="L37" s="16"/>
      <c r="M37" s="16"/>
      <c r="N37" s="16"/>
      <c r="O37" s="16"/>
      <c r="P37" s="16"/>
      <c r="Q37" s="16">
        <v>5.9999999999999995E-4</v>
      </c>
      <c r="R37" s="16"/>
      <c r="S37" s="16">
        <v>4.0000000000000002E-4</v>
      </c>
      <c r="T37" s="16"/>
      <c r="U37" s="16"/>
      <c r="V37" s="16"/>
      <c r="W37" s="16"/>
      <c r="X37" s="16"/>
    </row>
    <row r="38" spans="1:24" ht="12" customHeight="1" x14ac:dyDescent="0.25">
      <c r="A38" s="191" t="s">
        <v>44</v>
      </c>
      <c r="B38" s="187"/>
      <c r="C38" s="188"/>
      <c r="D38" s="16"/>
      <c r="E38" s="16"/>
      <c r="F38" s="16">
        <v>12</v>
      </c>
      <c r="G38" s="16">
        <v>10</v>
      </c>
      <c r="H38" s="16"/>
      <c r="I38" s="16"/>
      <c r="J38" s="16"/>
      <c r="K38" s="53"/>
      <c r="L38" s="16"/>
      <c r="M38" s="16"/>
      <c r="N38" s="16"/>
      <c r="O38" s="16"/>
      <c r="P38" s="16"/>
      <c r="Q38" s="16"/>
      <c r="R38" s="16"/>
      <c r="S38" s="16">
        <v>3.7000000000000002E-3</v>
      </c>
      <c r="T38" s="16"/>
      <c r="U38" s="16"/>
      <c r="V38" s="16"/>
      <c r="W38" s="16"/>
      <c r="X38" s="16"/>
    </row>
    <row r="39" spans="1:24" ht="13.5" customHeight="1" x14ac:dyDescent="0.25">
      <c r="A39" s="191" t="s">
        <v>45</v>
      </c>
      <c r="B39" s="187"/>
      <c r="C39" s="188"/>
      <c r="D39" s="16"/>
      <c r="E39" s="16"/>
      <c r="F39" s="16">
        <v>1</v>
      </c>
      <c r="G39" s="16">
        <v>1</v>
      </c>
      <c r="H39" s="16"/>
      <c r="I39" s="16"/>
      <c r="J39" s="16"/>
      <c r="K39" s="53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ht="12.75" customHeight="1" x14ac:dyDescent="0.25">
      <c r="A40" s="191" t="s">
        <v>46</v>
      </c>
      <c r="B40" s="187"/>
      <c r="C40" s="188"/>
      <c r="D40" s="16"/>
      <c r="E40" s="16"/>
      <c r="F40" s="16">
        <v>5</v>
      </c>
      <c r="G40" s="16">
        <v>5</v>
      </c>
      <c r="H40" s="16"/>
      <c r="I40" s="16"/>
      <c r="J40" s="16"/>
      <c r="K40" s="53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" customHeight="1" x14ac:dyDescent="0.25">
      <c r="A41" s="191" t="s">
        <v>47</v>
      </c>
      <c r="B41" s="187"/>
      <c r="C41" s="188"/>
      <c r="D41" s="16"/>
      <c r="E41" s="16"/>
      <c r="F41" s="16">
        <v>5</v>
      </c>
      <c r="G41" s="16">
        <v>5</v>
      </c>
      <c r="H41" s="16"/>
      <c r="I41" s="16"/>
      <c r="J41" s="16"/>
      <c r="K41" s="53"/>
      <c r="L41" s="16"/>
      <c r="M41" s="16"/>
      <c r="N41" s="16"/>
      <c r="O41" s="16"/>
      <c r="P41" s="16">
        <v>3.7000000000000002E-3</v>
      </c>
      <c r="Q41" s="16"/>
      <c r="R41" s="16"/>
      <c r="S41" s="16"/>
      <c r="T41" s="16"/>
      <c r="U41" s="16"/>
      <c r="V41" s="16"/>
      <c r="W41" s="16"/>
      <c r="X41" s="16"/>
    </row>
    <row r="42" spans="1:24" ht="12.75" customHeight="1" x14ac:dyDescent="0.25">
      <c r="A42" s="186" t="s">
        <v>48</v>
      </c>
      <c r="B42" s="192"/>
      <c r="C42" s="193"/>
      <c r="D42" s="16"/>
      <c r="E42" s="16"/>
      <c r="F42" s="16">
        <v>62.5</v>
      </c>
      <c r="G42" s="16">
        <v>50</v>
      </c>
      <c r="H42" s="16"/>
      <c r="I42" s="16"/>
      <c r="J42" s="16"/>
      <c r="K42" s="53"/>
      <c r="L42" s="16"/>
      <c r="M42" s="16"/>
      <c r="N42" s="16"/>
      <c r="O42" s="16"/>
      <c r="P42" s="16"/>
      <c r="Q42" s="16">
        <v>2.2000000000000001E-3</v>
      </c>
      <c r="R42" s="16"/>
      <c r="S42" s="16"/>
      <c r="T42" s="16"/>
      <c r="U42" s="16"/>
      <c r="V42" s="16"/>
      <c r="W42" s="16"/>
      <c r="X42" s="16"/>
    </row>
    <row r="43" spans="1:24" ht="12.75" customHeight="1" x14ac:dyDescent="0.25">
      <c r="A43" s="186" t="s">
        <v>49</v>
      </c>
      <c r="B43" s="192"/>
      <c r="C43" s="193"/>
      <c r="D43" s="16"/>
      <c r="E43" s="16"/>
      <c r="F43" s="17">
        <v>0.02</v>
      </c>
      <c r="G43" s="16">
        <v>0.02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ht="12.75" customHeight="1" x14ac:dyDescent="0.25">
      <c r="A44" s="191" t="s">
        <v>25</v>
      </c>
      <c r="B44" s="187"/>
      <c r="C44" s="188"/>
      <c r="D44" s="16"/>
      <c r="E44" s="16"/>
      <c r="F44" s="16">
        <v>200</v>
      </c>
      <c r="G44" s="16">
        <v>200</v>
      </c>
      <c r="H44" s="16"/>
      <c r="I44" s="16"/>
      <c r="J44" s="16"/>
      <c r="K44" s="53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3.5" customHeight="1" x14ac:dyDescent="0.25">
      <c r="A45" s="155" t="s">
        <v>260</v>
      </c>
      <c r="B45" s="156"/>
      <c r="C45" s="157"/>
      <c r="D45" s="15" t="s">
        <v>234</v>
      </c>
      <c r="E45" s="15">
        <v>100</v>
      </c>
      <c r="F45" s="15"/>
      <c r="G45" s="15"/>
      <c r="H45" s="15">
        <v>7.39</v>
      </c>
      <c r="I45" s="15">
        <v>8.19</v>
      </c>
      <c r="J45" s="55">
        <v>9.74</v>
      </c>
      <c r="K45" s="54">
        <v>142.72999999999999</v>
      </c>
      <c r="L45" s="15">
        <v>5.3999999999999999E-2</v>
      </c>
      <c r="M45" s="15">
        <v>0.71</v>
      </c>
      <c r="N45" s="15">
        <v>32.5</v>
      </c>
      <c r="O45" s="15">
        <v>8.1000000000000003E-2</v>
      </c>
      <c r="P45" s="57">
        <f>SUM(P46:P51)</f>
        <v>0</v>
      </c>
      <c r="Q45" s="57">
        <f t="shared" ref="Q45:S45" si="8">SUM(Q46:Q51)</f>
        <v>1.0299999999999998E-2</v>
      </c>
      <c r="R45" s="57">
        <f t="shared" si="8"/>
        <v>5.8999999999999999E-3</v>
      </c>
      <c r="S45" s="57">
        <f t="shared" si="8"/>
        <v>7.22E-2</v>
      </c>
      <c r="T45" s="15">
        <v>36.58</v>
      </c>
      <c r="U45" s="15">
        <v>176.91</v>
      </c>
      <c r="V45" s="15">
        <v>88.91</v>
      </c>
      <c r="W45" s="15">
        <v>18</v>
      </c>
      <c r="X45" s="15">
        <v>0.8</v>
      </c>
    </row>
    <row r="46" spans="1:24" ht="14.25" customHeight="1" x14ac:dyDescent="0.25">
      <c r="A46" s="186" t="s">
        <v>84</v>
      </c>
      <c r="B46" s="192"/>
      <c r="C46" s="193"/>
      <c r="D46" s="16"/>
      <c r="E46" s="16"/>
      <c r="F46" s="16">
        <v>86.6</v>
      </c>
      <c r="G46" s="16">
        <v>63.3</v>
      </c>
      <c r="H46" s="16"/>
      <c r="I46" s="16"/>
      <c r="J46" s="16"/>
      <c r="K46" s="16"/>
      <c r="L46" s="16"/>
      <c r="M46" s="16"/>
      <c r="N46" s="16"/>
      <c r="O46" s="16"/>
      <c r="P46" s="16"/>
      <c r="Q46" s="16">
        <v>9.4999999999999998E-3</v>
      </c>
      <c r="R46" s="16">
        <v>2.5999999999999999E-3</v>
      </c>
      <c r="S46" s="16">
        <v>5.45E-2</v>
      </c>
      <c r="T46" s="16"/>
      <c r="U46" s="16"/>
      <c r="V46" s="16"/>
      <c r="W46" s="16"/>
      <c r="X46" s="16"/>
    </row>
    <row r="47" spans="1:24" ht="13.5" customHeight="1" x14ac:dyDescent="0.25">
      <c r="A47" s="186" t="s">
        <v>50</v>
      </c>
      <c r="B47" s="192"/>
      <c r="C47" s="193"/>
      <c r="D47" s="16"/>
      <c r="E47" s="16"/>
      <c r="F47" s="16">
        <v>13.3</v>
      </c>
      <c r="G47" s="16">
        <v>13.3</v>
      </c>
      <c r="H47" s="16"/>
      <c r="I47" s="16"/>
      <c r="J47" s="16"/>
      <c r="K47" s="16"/>
      <c r="L47" s="16"/>
      <c r="M47" s="16"/>
      <c r="N47" s="16"/>
      <c r="O47" s="16"/>
      <c r="P47" s="16"/>
      <c r="Q47" s="16">
        <v>6.9999999999999999E-4</v>
      </c>
      <c r="R47" s="16">
        <v>2.8999999999999998E-3</v>
      </c>
      <c r="S47" s="16">
        <v>3.8E-3</v>
      </c>
      <c r="T47" s="16"/>
      <c r="U47" s="16"/>
      <c r="V47" s="16"/>
      <c r="W47" s="16"/>
      <c r="X47" s="16"/>
    </row>
    <row r="48" spans="1:24" ht="13.5" customHeight="1" x14ac:dyDescent="0.25">
      <c r="A48" s="186" t="s">
        <v>44</v>
      </c>
      <c r="B48" s="192"/>
      <c r="C48" s="193"/>
      <c r="D48" s="16"/>
      <c r="E48" s="16"/>
      <c r="F48" s="16">
        <v>40</v>
      </c>
      <c r="G48" s="16">
        <v>33.299999999999997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>
        <v>1.24E-2</v>
      </c>
      <c r="T48" s="16"/>
      <c r="U48" s="16"/>
      <c r="V48" s="16"/>
      <c r="W48" s="16"/>
      <c r="X48" s="16"/>
    </row>
    <row r="49" spans="1:24" ht="12" customHeight="1" x14ac:dyDescent="0.25">
      <c r="A49" s="186" t="s">
        <v>46</v>
      </c>
      <c r="B49" s="192"/>
      <c r="C49" s="193"/>
      <c r="D49" s="16"/>
      <c r="E49" s="16"/>
      <c r="F49" s="16">
        <v>5</v>
      </c>
      <c r="G49" s="16">
        <v>5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x14ac:dyDescent="0.25">
      <c r="A50" s="186" t="s">
        <v>54</v>
      </c>
      <c r="B50" s="192"/>
      <c r="C50" s="193"/>
      <c r="D50" s="16"/>
      <c r="E50" s="16"/>
      <c r="F50" s="16">
        <v>6.6</v>
      </c>
      <c r="G50" s="16">
        <v>6.6</v>
      </c>
      <c r="H50" s="16"/>
      <c r="I50" s="16"/>
      <c r="J50" s="16"/>
      <c r="K50" s="16"/>
      <c r="L50" s="16"/>
      <c r="M50" s="16"/>
      <c r="N50" s="16"/>
      <c r="O50" s="16"/>
      <c r="P50" s="16"/>
      <c r="Q50" s="16">
        <v>1E-4</v>
      </c>
      <c r="R50" s="16">
        <v>4.0000000000000002E-4</v>
      </c>
      <c r="S50" s="16">
        <v>1.5E-3</v>
      </c>
      <c r="T50" s="16"/>
      <c r="U50" s="16"/>
      <c r="V50" s="16"/>
      <c r="W50" s="16"/>
      <c r="X50" s="16"/>
    </row>
    <row r="51" spans="1:24" ht="12.75" customHeight="1" x14ac:dyDescent="0.25">
      <c r="A51" s="186" t="s">
        <v>22</v>
      </c>
      <c r="B51" s="192"/>
      <c r="C51" s="193"/>
      <c r="D51" s="16"/>
      <c r="E51" s="16"/>
      <c r="F51" s="16">
        <v>20</v>
      </c>
      <c r="G51" s="16">
        <v>20</v>
      </c>
      <c r="H51" s="16"/>
      <c r="I51" s="16"/>
      <c r="J51" s="16"/>
      <c r="K51" s="16"/>
      <c r="L51" s="16"/>
      <c r="M51" s="16"/>
      <c r="N51" s="16"/>
      <c r="O51" s="16"/>
      <c r="P51" s="20"/>
      <c r="Q51" s="20"/>
      <c r="R51" s="20"/>
      <c r="S51" s="20"/>
      <c r="T51" s="16"/>
      <c r="U51" s="16"/>
      <c r="V51" s="16"/>
      <c r="W51" s="16"/>
      <c r="X51" s="16"/>
    </row>
    <row r="52" spans="1:24" x14ac:dyDescent="0.25">
      <c r="A52" s="155" t="s">
        <v>71</v>
      </c>
      <c r="B52" s="156"/>
      <c r="C52" s="157"/>
      <c r="D52" s="15" t="s">
        <v>72</v>
      </c>
      <c r="E52" s="20">
        <v>20</v>
      </c>
      <c r="F52" s="40"/>
      <c r="G52" s="40"/>
      <c r="H52" s="20">
        <v>0.35</v>
      </c>
      <c r="I52" s="20">
        <v>1</v>
      </c>
      <c r="J52" s="20">
        <v>1.4</v>
      </c>
      <c r="K52" s="49">
        <v>16.02</v>
      </c>
      <c r="L52" s="20">
        <v>5.0000000000000001E-3</v>
      </c>
      <c r="M52" s="20">
        <v>0.27</v>
      </c>
      <c r="N52" s="20">
        <v>6.76</v>
      </c>
      <c r="O52" s="20">
        <v>6.0000000000000001E-3</v>
      </c>
      <c r="P52" s="20">
        <f>SUM(P53:P56)</f>
        <v>3.7000000000000002E-3</v>
      </c>
      <c r="Q52" s="20">
        <f t="shared" ref="Q52:S52" si="9">SUM(Q53:Q56)</f>
        <v>3.0000000000000001E-5</v>
      </c>
      <c r="R52" s="20">
        <f t="shared" si="9"/>
        <v>9.0000000000000006E-5</v>
      </c>
      <c r="S52" s="20">
        <f t="shared" si="9"/>
        <v>2.9999999999999997E-4</v>
      </c>
      <c r="T52" s="20">
        <v>5.85</v>
      </c>
      <c r="U52" s="20">
        <v>20.88</v>
      </c>
      <c r="V52" s="20">
        <v>5.87</v>
      </c>
      <c r="W52" s="20">
        <v>1.96</v>
      </c>
      <c r="X52" s="20">
        <v>0.08</v>
      </c>
    </row>
    <row r="53" spans="1:24" x14ac:dyDescent="0.25">
      <c r="A53" s="186" t="s">
        <v>53</v>
      </c>
      <c r="B53" s="192"/>
      <c r="C53" s="193"/>
      <c r="D53" s="15"/>
      <c r="E53" s="20"/>
      <c r="F53" s="40">
        <v>5</v>
      </c>
      <c r="G53" s="40">
        <v>5</v>
      </c>
      <c r="H53" s="20"/>
      <c r="I53" s="20"/>
      <c r="J53" s="20"/>
      <c r="K53" s="49"/>
      <c r="L53" s="20"/>
      <c r="M53" s="20"/>
      <c r="N53" s="20"/>
      <c r="O53" s="20"/>
      <c r="P53" s="118">
        <v>3.7000000000000002E-3</v>
      </c>
      <c r="Q53" s="20"/>
      <c r="R53" s="20"/>
      <c r="S53" s="20"/>
      <c r="T53" s="20"/>
      <c r="U53" s="20"/>
      <c r="V53" s="20"/>
      <c r="W53" s="20"/>
      <c r="X53" s="20"/>
    </row>
    <row r="54" spans="1:24" x14ac:dyDescent="0.25">
      <c r="A54" s="186" t="s">
        <v>54</v>
      </c>
      <c r="B54" s="192"/>
      <c r="C54" s="193"/>
      <c r="D54" s="15"/>
      <c r="E54" s="20"/>
      <c r="F54" s="40">
        <v>1.5</v>
      </c>
      <c r="G54" s="40">
        <v>1.5</v>
      </c>
      <c r="H54" s="20"/>
      <c r="I54" s="20"/>
      <c r="J54" s="20"/>
      <c r="K54" s="49"/>
      <c r="L54" s="20"/>
      <c r="M54" s="20"/>
      <c r="N54" s="20"/>
      <c r="O54" s="20"/>
      <c r="P54" s="20"/>
      <c r="Q54" s="118">
        <v>3.0000000000000001E-5</v>
      </c>
      <c r="R54" s="118">
        <v>9.0000000000000006E-5</v>
      </c>
      <c r="S54" s="118">
        <v>2.9999999999999997E-4</v>
      </c>
      <c r="T54" s="20"/>
      <c r="U54" s="20"/>
      <c r="V54" s="20"/>
      <c r="W54" s="20"/>
      <c r="X54" s="20"/>
    </row>
    <row r="55" spans="1:24" x14ac:dyDescent="0.25">
      <c r="A55" s="186" t="s">
        <v>45</v>
      </c>
      <c r="B55" s="192"/>
      <c r="C55" s="193"/>
      <c r="D55" s="15"/>
      <c r="E55" s="20"/>
      <c r="F55" s="40">
        <v>0.8</v>
      </c>
      <c r="G55" s="40">
        <v>0.8</v>
      </c>
      <c r="H55" s="20"/>
      <c r="I55" s="20"/>
      <c r="J55" s="20"/>
      <c r="K55" s="49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</row>
    <row r="56" spans="1:24" x14ac:dyDescent="0.25">
      <c r="A56" s="186" t="s">
        <v>25</v>
      </c>
      <c r="B56" s="192"/>
      <c r="C56" s="193"/>
      <c r="D56" s="15"/>
      <c r="E56" s="20"/>
      <c r="F56" s="40">
        <v>15</v>
      </c>
      <c r="G56" s="40">
        <v>15</v>
      </c>
      <c r="H56" s="20"/>
      <c r="I56" s="20"/>
      <c r="J56" s="20"/>
      <c r="K56" s="49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</row>
    <row r="57" spans="1:24" ht="14.25" customHeight="1" x14ac:dyDescent="0.25">
      <c r="A57" s="155" t="s">
        <v>55</v>
      </c>
      <c r="B57" s="156"/>
      <c r="C57" s="157"/>
      <c r="D57" s="15" t="s">
        <v>56</v>
      </c>
      <c r="E57" s="15">
        <v>180</v>
      </c>
      <c r="F57" s="59"/>
      <c r="G57" s="59"/>
      <c r="H57" s="15">
        <v>3.71</v>
      </c>
      <c r="I57" s="15">
        <v>10.94</v>
      </c>
      <c r="J57" s="15">
        <v>21.53</v>
      </c>
      <c r="K57" s="54">
        <v>206.91</v>
      </c>
      <c r="L57" s="15">
        <v>0.17</v>
      </c>
      <c r="M57" s="15">
        <v>21.31</v>
      </c>
      <c r="N57" s="15">
        <v>61.6</v>
      </c>
      <c r="O57" s="15">
        <v>0.14000000000000001</v>
      </c>
      <c r="P57" s="57">
        <f>SUM(P58:P61)</f>
        <v>0.16139999999999999</v>
      </c>
      <c r="Q57" s="57">
        <f t="shared" ref="Q57:S57" si="10">SUM(Q58:Q61)</f>
        <v>1.35E-2</v>
      </c>
      <c r="R57" s="57">
        <f t="shared" si="10"/>
        <v>4.0000000000000002E-4</v>
      </c>
      <c r="S57" s="57">
        <f t="shared" si="10"/>
        <v>7.7600000000000002E-2</v>
      </c>
      <c r="T57" s="15">
        <v>49.86</v>
      </c>
      <c r="U57" s="15">
        <v>761.97</v>
      </c>
      <c r="V57" s="15">
        <v>104.17</v>
      </c>
      <c r="W57" s="15">
        <v>32.796999999999997</v>
      </c>
      <c r="X57" s="15">
        <v>1.23</v>
      </c>
    </row>
    <row r="58" spans="1:24" ht="14.25" customHeight="1" x14ac:dyDescent="0.25">
      <c r="A58" s="186" t="s">
        <v>22</v>
      </c>
      <c r="B58" s="192"/>
      <c r="C58" s="193"/>
      <c r="D58" s="15"/>
      <c r="E58" s="15"/>
      <c r="F58" s="16">
        <v>28.8</v>
      </c>
      <c r="G58" s="16">
        <v>27</v>
      </c>
      <c r="H58" s="15"/>
      <c r="I58" s="15"/>
      <c r="J58" s="15"/>
      <c r="K58" s="54"/>
      <c r="L58" s="16"/>
      <c r="M58" s="16"/>
      <c r="N58" s="16"/>
      <c r="O58" s="16"/>
      <c r="P58" s="16">
        <v>8.6400000000000005E-2</v>
      </c>
      <c r="Q58" s="16">
        <v>4.5999999999999999E-3</v>
      </c>
      <c r="R58" s="16">
        <v>4.0000000000000002E-4</v>
      </c>
      <c r="S58" s="16">
        <v>1.44E-2</v>
      </c>
      <c r="T58" s="16"/>
      <c r="U58" s="16"/>
      <c r="V58" s="16"/>
      <c r="W58" s="16"/>
      <c r="X58" s="16"/>
    </row>
    <row r="59" spans="1:24" ht="14.25" customHeight="1" x14ac:dyDescent="0.25">
      <c r="A59" s="186" t="s">
        <v>42</v>
      </c>
      <c r="B59" s="192"/>
      <c r="C59" s="193"/>
      <c r="D59" s="15"/>
      <c r="E59" s="15"/>
      <c r="F59" s="16">
        <v>210.6</v>
      </c>
      <c r="G59" s="47">
        <v>158.4</v>
      </c>
      <c r="H59" s="15"/>
      <c r="I59" s="15"/>
      <c r="J59" s="15"/>
      <c r="K59" s="54"/>
      <c r="L59" s="16"/>
      <c r="M59" s="16"/>
      <c r="N59" s="16"/>
      <c r="O59" s="16"/>
      <c r="P59" s="16"/>
      <c r="Q59" s="16">
        <v>8.3999999999999995E-3</v>
      </c>
      <c r="R59" s="16"/>
      <c r="S59" s="16">
        <v>6.3200000000000006E-2</v>
      </c>
      <c r="T59" s="16"/>
      <c r="U59" s="16"/>
      <c r="V59" s="16"/>
      <c r="W59" s="16"/>
      <c r="X59" s="16"/>
    </row>
    <row r="60" spans="1:24" x14ac:dyDescent="0.25">
      <c r="A60" s="186" t="s">
        <v>25</v>
      </c>
      <c r="B60" s="192"/>
      <c r="C60" s="193"/>
      <c r="D60" s="15"/>
      <c r="E60" s="15"/>
      <c r="F60" s="16">
        <v>110.9</v>
      </c>
      <c r="G60" s="60">
        <v>110.9</v>
      </c>
      <c r="H60" s="15"/>
      <c r="I60" s="15"/>
      <c r="J60" s="15"/>
      <c r="K60" s="54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ht="13.5" customHeight="1" x14ac:dyDescent="0.25">
      <c r="A61" s="186" t="s">
        <v>24</v>
      </c>
      <c r="B61" s="192"/>
      <c r="C61" s="193"/>
      <c r="D61" s="15"/>
      <c r="E61" s="15"/>
      <c r="F61" s="16">
        <v>5</v>
      </c>
      <c r="G61" s="47">
        <v>5</v>
      </c>
      <c r="H61" s="15"/>
      <c r="I61" s="15"/>
      <c r="J61" s="15"/>
      <c r="K61" s="54"/>
      <c r="L61" s="16"/>
      <c r="M61" s="16"/>
      <c r="N61" s="16"/>
      <c r="O61" s="16"/>
      <c r="P61" s="128">
        <v>7.4999999999999997E-2</v>
      </c>
      <c r="Q61" s="128">
        <v>5.0000000000000001E-4</v>
      </c>
      <c r="R61" s="21"/>
      <c r="S61" s="21"/>
      <c r="T61" s="16"/>
      <c r="U61" s="16"/>
      <c r="V61" s="16"/>
      <c r="W61" s="16"/>
      <c r="X61" s="16"/>
    </row>
    <row r="62" spans="1:24" x14ac:dyDescent="0.25">
      <c r="A62" s="155" t="s">
        <v>307</v>
      </c>
      <c r="B62" s="156"/>
      <c r="C62" s="157"/>
      <c r="D62" s="18" t="s">
        <v>308</v>
      </c>
      <c r="E62" s="18">
        <v>100</v>
      </c>
      <c r="F62" s="18"/>
      <c r="G62" s="18"/>
      <c r="H62" s="18">
        <v>1.66</v>
      </c>
      <c r="I62" s="18">
        <v>4.8600000000000003</v>
      </c>
      <c r="J62" s="18">
        <v>6.29</v>
      </c>
      <c r="K62" s="18">
        <v>75.599999999999994</v>
      </c>
      <c r="L62" s="15">
        <v>3.9E-2</v>
      </c>
      <c r="M62" s="15">
        <v>3.16</v>
      </c>
      <c r="N62" s="15">
        <v>0</v>
      </c>
      <c r="O62" s="15">
        <v>4.9000000000000002E-2</v>
      </c>
      <c r="P62" s="15">
        <f>SUM(P63:P67)</f>
        <v>0</v>
      </c>
      <c r="Q62" s="15">
        <f t="shared" ref="Q62:S62" si="11">SUM(Q63:Q67)</f>
        <v>5.0000000000000002E-5</v>
      </c>
      <c r="R62" s="15">
        <f t="shared" si="11"/>
        <v>1.4999999999999999E-4</v>
      </c>
      <c r="S62" s="15">
        <f t="shared" si="11"/>
        <v>3.3E-3</v>
      </c>
      <c r="T62" s="15">
        <v>21.62</v>
      </c>
      <c r="U62" s="15">
        <v>309.8</v>
      </c>
      <c r="V62" s="15">
        <v>45.89</v>
      </c>
      <c r="W62" s="15">
        <v>4.62</v>
      </c>
      <c r="X62" s="15">
        <v>0.66</v>
      </c>
    </row>
    <row r="63" spans="1:24" x14ac:dyDescent="0.25">
      <c r="A63" s="191" t="s">
        <v>309</v>
      </c>
      <c r="B63" s="187"/>
      <c r="C63" s="188"/>
      <c r="D63" s="18"/>
      <c r="E63" s="18"/>
      <c r="F63" s="28">
        <v>143.80000000000001</v>
      </c>
      <c r="G63" s="28">
        <v>105</v>
      </c>
      <c r="H63" s="18"/>
      <c r="I63" s="18"/>
      <c r="J63" s="18"/>
      <c r="K63" s="18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x14ac:dyDescent="0.25">
      <c r="A64" s="191" t="s">
        <v>44</v>
      </c>
      <c r="B64" s="187"/>
      <c r="C64" s="188"/>
      <c r="D64" s="18"/>
      <c r="E64" s="18"/>
      <c r="F64" s="28">
        <v>13.1</v>
      </c>
      <c r="G64" s="28">
        <v>11</v>
      </c>
      <c r="H64" s="18"/>
      <c r="I64" s="18"/>
      <c r="J64" s="18"/>
      <c r="K64" s="18"/>
      <c r="L64" s="15"/>
      <c r="M64" s="15"/>
      <c r="N64" s="15"/>
      <c r="O64" s="15"/>
      <c r="P64" s="15"/>
      <c r="Q64" s="15"/>
      <c r="R64" s="15"/>
      <c r="S64" s="17">
        <v>3.3E-3</v>
      </c>
      <c r="T64" s="15"/>
      <c r="U64" s="15"/>
      <c r="V64" s="15"/>
      <c r="W64" s="15"/>
      <c r="X64" s="15"/>
    </row>
    <row r="65" spans="1:24" x14ac:dyDescent="0.25">
      <c r="A65" s="191" t="s">
        <v>46</v>
      </c>
      <c r="B65" s="187"/>
      <c r="C65" s="188"/>
      <c r="D65" s="18"/>
      <c r="E65" s="18"/>
      <c r="F65" s="28">
        <v>5.6</v>
      </c>
      <c r="G65" s="28">
        <v>5.6</v>
      </c>
      <c r="H65" s="18"/>
      <c r="I65" s="18"/>
      <c r="J65" s="18"/>
      <c r="K65" s="18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x14ac:dyDescent="0.25">
      <c r="A66" s="191" t="s">
        <v>45</v>
      </c>
      <c r="B66" s="187"/>
      <c r="C66" s="188"/>
      <c r="D66" s="18"/>
      <c r="E66" s="18"/>
      <c r="F66" s="28">
        <v>4.4000000000000004</v>
      </c>
      <c r="G66" s="28">
        <v>4.4000000000000004</v>
      </c>
      <c r="H66" s="18"/>
      <c r="I66" s="18"/>
      <c r="J66" s="18"/>
      <c r="K66" s="18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16.5" customHeight="1" x14ac:dyDescent="0.25">
      <c r="A67" s="210" t="s">
        <v>86</v>
      </c>
      <c r="B67" s="211"/>
      <c r="C67" s="212"/>
      <c r="D67" s="23"/>
      <c r="E67" s="23"/>
      <c r="F67" s="23">
        <v>0.64</v>
      </c>
      <c r="G67" s="23">
        <v>0.5</v>
      </c>
      <c r="H67" s="18"/>
      <c r="I67" s="18"/>
      <c r="J67" s="18"/>
      <c r="K67" s="18"/>
      <c r="L67" s="15"/>
      <c r="M67" s="16"/>
      <c r="N67" s="16"/>
      <c r="O67" s="16"/>
      <c r="P67" s="16"/>
      <c r="Q67" s="16">
        <v>5.0000000000000002E-5</v>
      </c>
      <c r="R67" s="16">
        <v>1.4999999999999999E-4</v>
      </c>
      <c r="S67" s="16"/>
      <c r="T67" s="16"/>
      <c r="U67" s="16"/>
      <c r="V67" s="16"/>
      <c r="W67" s="16"/>
      <c r="X67" s="16"/>
    </row>
    <row r="68" spans="1:24" x14ac:dyDescent="0.25">
      <c r="A68" s="206" t="s">
        <v>57</v>
      </c>
      <c r="B68" s="206"/>
      <c r="C68" s="206"/>
      <c r="D68" s="55" t="s">
        <v>58</v>
      </c>
      <c r="E68" s="20">
        <v>200</v>
      </c>
      <c r="F68" s="20"/>
      <c r="G68" s="20"/>
      <c r="H68" s="15">
        <v>1</v>
      </c>
      <c r="I68" s="15">
        <v>0</v>
      </c>
      <c r="J68" s="15">
        <v>20.2</v>
      </c>
      <c r="K68" s="15">
        <v>84.8</v>
      </c>
      <c r="L68" s="15">
        <v>0.02</v>
      </c>
      <c r="M68" s="15">
        <v>4</v>
      </c>
      <c r="N68" s="15">
        <v>0</v>
      </c>
      <c r="O68" s="15">
        <v>0.02</v>
      </c>
      <c r="P68" s="57">
        <v>0</v>
      </c>
      <c r="Q68" s="57">
        <v>0</v>
      </c>
      <c r="R68" s="57">
        <v>0</v>
      </c>
      <c r="S68" s="57">
        <v>0</v>
      </c>
      <c r="T68" s="15">
        <v>14</v>
      </c>
      <c r="U68" s="15">
        <v>240</v>
      </c>
      <c r="V68" s="15">
        <v>14</v>
      </c>
      <c r="W68" s="15">
        <v>8</v>
      </c>
      <c r="X68" s="15">
        <v>2.8</v>
      </c>
    </row>
    <row r="69" spans="1:24" ht="12.75" customHeight="1" x14ac:dyDescent="0.25">
      <c r="A69" s="155" t="s">
        <v>30</v>
      </c>
      <c r="B69" s="156"/>
      <c r="C69" s="157"/>
      <c r="D69" s="61"/>
      <c r="E69" s="24">
        <v>90</v>
      </c>
      <c r="F69" s="24">
        <v>90</v>
      </c>
      <c r="G69" s="24"/>
      <c r="H69" s="24">
        <v>7.11</v>
      </c>
      <c r="I69" s="24">
        <v>0.9</v>
      </c>
      <c r="J69" s="24">
        <v>43.47</v>
      </c>
      <c r="K69" s="24">
        <v>211.5</v>
      </c>
      <c r="L69" s="21">
        <v>0.14000000000000001</v>
      </c>
      <c r="M69" s="21">
        <v>0</v>
      </c>
      <c r="N69" s="21">
        <v>0</v>
      </c>
      <c r="O69" s="21">
        <v>0.05</v>
      </c>
      <c r="P69" s="15">
        <v>0</v>
      </c>
      <c r="Q69" s="15">
        <v>5.0000000000000001E-3</v>
      </c>
      <c r="R69" s="15">
        <v>1.9800000000000002E-2</v>
      </c>
      <c r="S69" s="15">
        <v>2.5999999999999999E-2</v>
      </c>
      <c r="T69" s="21">
        <v>20.7</v>
      </c>
      <c r="U69" s="21">
        <v>119.71</v>
      </c>
      <c r="V69" s="21">
        <v>78.3</v>
      </c>
      <c r="W69" s="21">
        <v>29.7</v>
      </c>
      <c r="X69" s="21">
        <v>1.8</v>
      </c>
    </row>
    <row r="70" spans="1:24" x14ac:dyDescent="0.25">
      <c r="A70" s="155" t="s">
        <v>268</v>
      </c>
      <c r="B70" s="156"/>
      <c r="C70" s="157"/>
      <c r="D70" s="16"/>
      <c r="E70" s="15">
        <v>60</v>
      </c>
      <c r="F70" s="15"/>
      <c r="G70" s="15"/>
      <c r="H70" s="20">
        <v>4.62</v>
      </c>
      <c r="I70" s="20">
        <v>0.84</v>
      </c>
      <c r="J70" s="20">
        <v>22.63</v>
      </c>
      <c r="K70" s="145">
        <v>120.65</v>
      </c>
      <c r="L70" s="15">
        <v>0.12</v>
      </c>
      <c r="M70" s="15">
        <v>0</v>
      </c>
      <c r="N70" s="15">
        <v>0</v>
      </c>
      <c r="O70" s="15">
        <v>0.05</v>
      </c>
      <c r="P70" s="57">
        <v>0</v>
      </c>
      <c r="Q70" s="57">
        <v>3.3999999999999998E-3</v>
      </c>
      <c r="R70" s="57">
        <v>0</v>
      </c>
      <c r="S70" s="57">
        <v>0</v>
      </c>
      <c r="T70" s="15">
        <v>9.9</v>
      </c>
      <c r="U70" s="15">
        <v>146.47999999999999</v>
      </c>
      <c r="V70" s="15">
        <v>116.45</v>
      </c>
      <c r="W70" s="15">
        <v>34.21</v>
      </c>
      <c r="X70" s="15">
        <v>2.7</v>
      </c>
    </row>
    <row r="71" spans="1:24" ht="13.5" customHeight="1" x14ac:dyDescent="0.25">
      <c r="A71" s="207" t="s">
        <v>244</v>
      </c>
      <c r="B71" s="208"/>
      <c r="C71" s="209"/>
      <c r="D71" s="15"/>
      <c r="E71" s="15">
        <v>5</v>
      </c>
      <c r="F71" s="57"/>
      <c r="G71" s="47"/>
      <c r="H71" s="15"/>
      <c r="I71" s="15"/>
      <c r="J71" s="15"/>
      <c r="K71" s="54"/>
      <c r="L71" s="16"/>
      <c r="M71" s="16"/>
      <c r="N71" s="16"/>
      <c r="O71" s="16"/>
      <c r="P71" s="22"/>
      <c r="Q71" s="22">
        <v>2.3E-3</v>
      </c>
      <c r="R71" s="22"/>
      <c r="S71" s="22"/>
      <c r="T71" s="16"/>
      <c r="U71" s="16"/>
      <c r="V71" s="16"/>
      <c r="W71" s="16"/>
      <c r="X71" s="16"/>
    </row>
    <row r="72" spans="1:24" x14ac:dyDescent="0.25">
      <c r="A72" s="155" t="s">
        <v>261</v>
      </c>
      <c r="B72" s="156"/>
      <c r="C72" s="157"/>
      <c r="D72" s="16"/>
      <c r="E72" s="15">
        <f>SUM(E34:E71)</f>
        <v>1010</v>
      </c>
      <c r="F72" s="15"/>
      <c r="G72" s="15"/>
      <c r="H72" s="15">
        <f t="shared" ref="H72:O72" si="12">SUM(H34:H71)</f>
        <v>27.594999999999999</v>
      </c>
      <c r="I72" s="15">
        <f t="shared" si="12"/>
        <v>31.679999999999996</v>
      </c>
      <c r="J72" s="15">
        <f t="shared" si="12"/>
        <v>133.16</v>
      </c>
      <c r="K72" s="15">
        <f t="shared" si="12"/>
        <v>947.95999999999992</v>
      </c>
      <c r="L72" s="15">
        <f t="shared" si="12"/>
        <v>0.60499999999999998</v>
      </c>
      <c r="M72" s="15">
        <f t="shared" si="12"/>
        <v>45.22</v>
      </c>
      <c r="N72" s="15">
        <f t="shared" si="12"/>
        <v>100.86</v>
      </c>
      <c r="O72" s="15">
        <f t="shared" si="12"/>
        <v>0.443</v>
      </c>
      <c r="P72" s="15">
        <f>SUM(P34+P45+P52+P57+P62+P68+P69+P70+P71)</f>
        <v>0.16879999999999998</v>
      </c>
      <c r="Q72" s="15">
        <f t="shared" ref="Q72:S72" si="13">SUM(Q34+Q45+Q52+Q57+Q62+Q68+Q69+Q70+Q71)</f>
        <v>3.8980000000000001E-2</v>
      </c>
      <c r="R72" s="15">
        <f t="shared" si="13"/>
        <v>2.6340000000000002E-2</v>
      </c>
      <c r="S72" s="15">
        <f t="shared" si="13"/>
        <v>0.19550000000000001</v>
      </c>
      <c r="T72" s="15">
        <f>SUM(T34:T71)</f>
        <v>207.76</v>
      </c>
      <c r="U72" s="15">
        <f>SUM(U34:U71)</f>
        <v>2159.0699999999997</v>
      </c>
      <c r="V72" s="15">
        <f>SUM(V34:V71)</f>
        <v>502.59</v>
      </c>
      <c r="W72" s="15">
        <f>SUM(W34:W71)</f>
        <v>151.40700000000001</v>
      </c>
      <c r="X72" s="15">
        <f>SUM(X34:X71)</f>
        <v>10.89</v>
      </c>
    </row>
    <row r="73" spans="1:24" x14ac:dyDescent="0.25">
      <c r="A73" s="191"/>
      <c r="B73" s="187"/>
      <c r="C73" s="188"/>
      <c r="D73" s="197" t="s">
        <v>60</v>
      </c>
      <c r="E73" s="213"/>
      <c r="F73" s="213"/>
      <c r="G73" s="214"/>
      <c r="H73" s="16"/>
      <c r="I73" s="16"/>
      <c r="J73" s="16"/>
      <c r="K73" s="53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</row>
    <row r="74" spans="1:24" x14ac:dyDescent="0.25">
      <c r="A74" s="194" t="s">
        <v>101</v>
      </c>
      <c r="B74" s="195"/>
      <c r="C74" s="196"/>
      <c r="D74" s="45" t="s">
        <v>102</v>
      </c>
      <c r="E74" s="46">
        <v>200</v>
      </c>
      <c r="F74" s="46">
        <v>211</v>
      </c>
      <c r="G74" s="46">
        <v>200</v>
      </c>
      <c r="H74" s="22">
        <v>5.8</v>
      </c>
      <c r="I74" s="22">
        <v>5</v>
      </c>
      <c r="J74" s="22">
        <v>9.6</v>
      </c>
      <c r="K74" s="22">
        <v>107</v>
      </c>
      <c r="L74" s="22">
        <v>0.08</v>
      </c>
      <c r="M74" s="22">
        <v>2.6</v>
      </c>
      <c r="N74" s="22">
        <v>40</v>
      </c>
      <c r="O74" s="22">
        <v>0.3</v>
      </c>
      <c r="P74" s="57">
        <v>0.63300000000000001</v>
      </c>
      <c r="Q74" s="57">
        <v>3.3700000000000001E-2</v>
      </c>
      <c r="R74" s="57">
        <v>2.8999999999999998E-3</v>
      </c>
      <c r="S74" s="57">
        <v>0.1055</v>
      </c>
      <c r="T74" s="22">
        <v>240</v>
      </c>
      <c r="U74" s="22">
        <v>0</v>
      </c>
      <c r="V74" s="22">
        <v>180</v>
      </c>
      <c r="W74" s="22">
        <v>28</v>
      </c>
      <c r="X74" s="22">
        <v>0.2</v>
      </c>
    </row>
    <row r="75" spans="1:24" x14ac:dyDescent="0.25">
      <c r="A75" s="155" t="s">
        <v>63</v>
      </c>
      <c r="B75" s="156"/>
      <c r="C75" s="157"/>
      <c r="D75" s="15" t="s">
        <v>64</v>
      </c>
      <c r="E75" s="15">
        <v>100</v>
      </c>
      <c r="F75" s="15"/>
      <c r="G75" s="15"/>
      <c r="H75" s="15">
        <v>7.03</v>
      </c>
      <c r="I75" s="15">
        <v>8.01</v>
      </c>
      <c r="J75" s="15">
        <v>48.68</v>
      </c>
      <c r="K75" s="54">
        <v>294.88</v>
      </c>
      <c r="L75" s="15">
        <v>0.12</v>
      </c>
      <c r="M75" s="15">
        <v>1.6E-2</v>
      </c>
      <c r="N75" s="15">
        <v>14.99</v>
      </c>
      <c r="O75" s="15">
        <v>0.08</v>
      </c>
      <c r="P75" s="57">
        <f>SUM(P76:P86)</f>
        <v>1.0405</v>
      </c>
      <c r="Q75" s="57">
        <f t="shared" ref="Q75:S75" si="14">SUM(Q76:Q86)</f>
        <v>4.5300000000000002E-3</v>
      </c>
      <c r="R75" s="57">
        <f t="shared" si="14"/>
        <v>4.3E-3</v>
      </c>
      <c r="S75" s="57">
        <f t="shared" si="14"/>
        <v>2.0299999999999999E-2</v>
      </c>
      <c r="T75" s="15">
        <v>27.32</v>
      </c>
      <c r="U75" s="15">
        <v>105.62</v>
      </c>
      <c r="V75" s="15">
        <v>72.8</v>
      </c>
      <c r="W75" s="15">
        <v>25.16</v>
      </c>
      <c r="X75" s="15">
        <v>1.23</v>
      </c>
    </row>
    <row r="76" spans="1:24" x14ac:dyDescent="0.25">
      <c r="A76" s="186" t="s">
        <v>54</v>
      </c>
      <c r="B76" s="192"/>
      <c r="C76" s="193"/>
      <c r="D76" s="15"/>
      <c r="E76" s="15"/>
      <c r="F76" s="17">
        <v>56.6</v>
      </c>
      <c r="G76" s="17">
        <v>56.6</v>
      </c>
      <c r="H76" s="15"/>
      <c r="I76" s="15"/>
      <c r="J76" s="15"/>
      <c r="K76" s="54"/>
      <c r="L76" s="16"/>
      <c r="M76" s="16"/>
      <c r="N76" s="16"/>
      <c r="O76" s="16"/>
      <c r="P76" s="16"/>
      <c r="Q76" s="16">
        <v>1.1000000000000001E-3</v>
      </c>
      <c r="R76" s="16">
        <v>3.3999999999999998E-3</v>
      </c>
      <c r="S76" s="16">
        <v>1.2500000000000001E-2</v>
      </c>
      <c r="T76" s="16"/>
      <c r="U76" s="16"/>
      <c r="V76" s="16"/>
      <c r="W76" s="16"/>
      <c r="X76" s="16"/>
    </row>
    <row r="77" spans="1:24" x14ac:dyDescent="0.25">
      <c r="A77" s="186" t="s">
        <v>65</v>
      </c>
      <c r="B77" s="192"/>
      <c r="C77" s="193"/>
      <c r="D77" s="15"/>
      <c r="E77" s="15"/>
      <c r="F77" s="17">
        <v>1.7</v>
      </c>
      <c r="G77" s="17">
        <v>1.7</v>
      </c>
      <c r="H77" s="15"/>
      <c r="I77" s="15"/>
      <c r="J77" s="15"/>
      <c r="K77" s="54"/>
      <c r="L77" s="16"/>
      <c r="M77" s="16"/>
      <c r="N77" s="16"/>
      <c r="O77" s="16"/>
      <c r="P77" s="16"/>
      <c r="Q77" s="16">
        <v>3.0000000000000001E-5</v>
      </c>
      <c r="R77" s="16">
        <v>1E-4</v>
      </c>
      <c r="S77" s="16">
        <v>4.0000000000000002E-4</v>
      </c>
      <c r="T77" s="16"/>
      <c r="U77" s="16"/>
      <c r="V77" s="16"/>
      <c r="W77" s="16"/>
      <c r="X77" s="16"/>
    </row>
    <row r="78" spans="1:24" x14ac:dyDescent="0.25">
      <c r="A78" s="186" t="s">
        <v>23</v>
      </c>
      <c r="B78" s="192"/>
      <c r="C78" s="193"/>
      <c r="D78" s="15"/>
      <c r="E78" s="15"/>
      <c r="F78" s="17">
        <v>16.7</v>
      </c>
      <c r="G78" s="17">
        <v>16.7</v>
      </c>
      <c r="H78" s="15"/>
      <c r="I78" s="15"/>
      <c r="J78" s="15"/>
      <c r="K78" s="54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x14ac:dyDescent="0.25">
      <c r="A79" s="186" t="s">
        <v>23</v>
      </c>
      <c r="B79" s="192"/>
      <c r="C79" s="193"/>
      <c r="D79" s="15"/>
      <c r="E79" s="15"/>
      <c r="F79" s="17">
        <v>3.3</v>
      </c>
      <c r="G79" s="17">
        <v>3.3</v>
      </c>
      <c r="H79" s="15"/>
      <c r="I79" s="15"/>
      <c r="J79" s="15"/>
      <c r="K79" s="54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x14ac:dyDescent="0.25">
      <c r="A80" s="186" t="s">
        <v>66</v>
      </c>
      <c r="B80" s="192"/>
      <c r="C80" s="193"/>
      <c r="D80" s="15"/>
      <c r="E80" s="15"/>
      <c r="F80" s="17">
        <v>8.3000000000000007</v>
      </c>
      <c r="G80" s="17">
        <v>8.3000000000000007</v>
      </c>
      <c r="H80" s="15"/>
      <c r="I80" s="15"/>
      <c r="J80" s="15"/>
      <c r="K80" s="54"/>
      <c r="L80" s="16"/>
      <c r="M80" s="16"/>
      <c r="N80" s="16"/>
      <c r="O80" s="16"/>
      <c r="P80" s="16">
        <v>0.88800000000000001</v>
      </c>
      <c r="Q80" s="16"/>
      <c r="R80" s="16"/>
      <c r="S80" s="16"/>
      <c r="T80" s="16"/>
      <c r="U80" s="16"/>
      <c r="V80" s="16"/>
      <c r="W80" s="16"/>
      <c r="X80" s="16"/>
    </row>
    <row r="81" spans="1:24" x14ac:dyDescent="0.25">
      <c r="A81" s="186" t="s">
        <v>67</v>
      </c>
      <c r="B81" s="192"/>
      <c r="C81" s="193"/>
      <c r="D81" s="15"/>
      <c r="E81" s="15"/>
      <c r="F81" s="17">
        <v>2.5</v>
      </c>
      <c r="G81" s="17">
        <v>2.5</v>
      </c>
      <c r="H81" s="15"/>
      <c r="I81" s="15"/>
      <c r="J81" s="15"/>
      <c r="K81" s="54"/>
      <c r="L81" s="16"/>
      <c r="M81" s="16"/>
      <c r="N81" s="16"/>
      <c r="O81" s="16"/>
      <c r="P81" s="16">
        <v>5.5E-2</v>
      </c>
      <c r="Q81" s="16">
        <v>8.9999999999999998E-4</v>
      </c>
      <c r="R81" s="16">
        <v>2.9999999999999997E-4</v>
      </c>
      <c r="S81" s="16">
        <v>1.4E-3</v>
      </c>
      <c r="T81" s="16"/>
      <c r="U81" s="16"/>
      <c r="V81" s="16"/>
      <c r="W81" s="16"/>
      <c r="X81" s="16"/>
    </row>
    <row r="82" spans="1:24" x14ac:dyDescent="0.25">
      <c r="A82" s="186" t="s">
        <v>68</v>
      </c>
      <c r="B82" s="192"/>
      <c r="C82" s="193"/>
      <c r="D82" s="15"/>
      <c r="E82" s="15"/>
      <c r="F82" s="17">
        <v>3.3</v>
      </c>
      <c r="G82" s="17">
        <v>3.3</v>
      </c>
      <c r="H82" s="15"/>
      <c r="I82" s="15"/>
      <c r="J82" s="15"/>
      <c r="K82" s="54"/>
      <c r="L82" s="16"/>
      <c r="M82" s="16"/>
      <c r="N82" s="16"/>
      <c r="O82" s="16"/>
      <c r="P82" s="16">
        <v>7.2599999999999998E-2</v>
      </c>
      <c r="Q82" s="16">
        <v>1.1999999999999999E-3</v>
      </c>
      <c r="R82" s="16">
        <v>4.0000000000000002E-4</v>
      </c>
      <c r="S82" s="16">
        <v>1.8E-3</v>
      </c>
      <c r="T82" s="16"/>
      <c r="U82" s="16"/>
      <c r="V82" s="16"/>
      <c r="W82" s="16"/>
      <c r="X82" s="16"/>
    </row>
    <row r="83" spans="1:24" x14ac:dyDescent="0.25">
      <c r="A83" s="186" t="s">
        <v>69</v>
      </c>
      <c r="B83" s="192"/>
      <c r="C83" s="193"/>
      <c r="D83" s="15"/>
      <c r="E83" s="15"/>
      <c r="F83" s="17">
        <v>0.6</v>
      </c>
      <c r="G83" s="17">
        <v>0.6</v>
      </c>
      <c r="H83" s="15"/>
      <c r="I83" s="15"/>
      <c r="J83" s="15"/>
      <c r="K83" s="54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x14ac:dyDescent="0.25">
      <c r="A84" s="186" t="s">
        <v>37</v>
      </c>
      <c r="B84" s="192"/>
      <c r="C84" s="193"/>
      <c r="D84" s="15"/>
      <c r="E84" s="15"/>
      <c r="F84" s="17">
        <v>0.03</v>
      </c>
      <c r="G84" s="17">
        <v>0.03</v>
      </c>
      <c r="H84" s="15"/>
      <c r="I84" s="15"/>
      <c r="J84" s="15"/>
      <c r="K84" s="54"/>
      <c r="L84" s="16"/>
      <c r="M84" s="16"/>
      <c r="N84" s="16"/>
      <c r="O84" s="16"/>
      <c r="P84" s="15"/>
      <c r="Q84" s="15"/>
      <c r="R84" s="15"/>
      <c r="S84" s="15"/>
      <c r="T84" s="16"/>
      <c r="U84" s="16"/>
      <c r="V84" s="16"/>
      <c r="W84" s="16"/>
      <c r="X84" s="16"/>
    </row>
    <row r="85" spans="1:24" x14ac:dyDescent="0.25">
      <c r="A85" s="186" t="s">
        <v>22</v>
      </c>
      <c r="B85" s="192"/>
      <c r="C85" s="193"/>
      <c r="D85" s="15"/>
      <c r="E85" s="15"/>
      <c r="F85" s="17">
        <v>8.3000000000000007</v>
      </c>
      <c r="G85" s="17">
        <v>8.3000000000000007</v>
      </c>
      <c r="H85" s="15"/>
      <c r="I85" s="15"/>
      <c r="J85" s="15"/>
      <c r="K85" s="54"/>
      <c r="L85" s="16"/>
      <c r="M85" s="16"/>
      <c r="N85" s="16"/>
      <c r="O85" s="16"/>
      <c r="P85" s="16">
        <v>2.4899999999999999E-2</v>
      </c>
      <c r="Q85" s="16">
        <v>1.2999999999999999E-3</v>
      </c>
      <c r="R85" s="16">
        <v>1E-4</v>
      </c>
      <c r="S85" s="16">
        <v>4.1999999999999997E-3</v>
      </c>
      <c r="T85" s="16"/>
      <c r="U85" s="16"/>
      <c r="V85" s="16"/>
      <c r="W85" s="16"/>
      <c r="X85" s="16"/>
    </row>
    <row r="86" spans="1:24" x14ac:dyDescent="0.25">
      <c r="A86" s="186" t="s">
        <v>25</v>
      </c>
      <c r="B86" s="192"/>
      <c r="C86" s="193"/>
      <c r="D86" s="15"/>
      <c r="E86" s="15"/>
      <c r="F86" s="17">
        <v>19.2</v>
      </c>
      <c r="G86" s="17">
        <v>19.2</v>
      </c>
      <c r="H86" s="15"/>
      <c r="I86" s="15"/>
      <c r="J86" s="15"/>
      <c r="K86" s="54"/>
      <c r="L86" s="16"/>
      <c r="M86" s="16"/>
      <c r="N86" s="16"/>
      <c r="O86" s="16"/>
      <c r="P86" s="15"/>
      <c r="Q86" s="15"/>
      <c r="R86" s="15"/>
      <c r="S86" s="15"/>
      <c r="T86" s="16"/>
      <c r="U86" s="16"/>
      <c r="V86" s="16"/>
      <c r="W86" s="16"/>
      <c r="X86" s="16"/>
    </row>
    <row r="87" spans="1:24" x14ac:dyDescent="0.25">
      <c r="A87" s="155" t="s">
        <v>262</v>
      </c>
      <c r="B87" s="156"/>
      <c r="C87" s="157"/>
      <c r="D87" s="16"/>
      <c r="E87" s="15">
        <f t="shared" ref="E87" si="15">SUM(E74:E86)</f>
        <v>300</v>
      </c>
      <c r="F87" s="15"/>
      <c r="G87" s="15"/>
      <c r="H87" s="15">
        <f t="shared" ref="H87:W87" si="16">SUM(H74:H86)</f>
        <v>12.83</v>
      </c>
      <c r="I87" s="15">
        <f t="shared" si="16"/>
        <v>13.01</v>
      </c>
      <c r="J87" s="15">
        <f t="shared" si="16"/>
        <v>58.28</v>
      </c>
      <c r="K87" s="15">
        <f t="shared" si="16"/>
        <v>401.88</v>
      </c>
      <c r="L87" s="15">
        <f t="shared" si="16"/>
        <v>0.2</v>
      </c>
      <c r="M87" s="15">
        <f t="shared" si="16"/>
        <v>2.6160000000000001</v>
      </c>
      <c r="N87" s="15">
        <f t="shared" si="16"/>
        <v>54.99</v>
      </c>
      <c r="O87" s="15">
        <f t="shared" si="16"/>
        <v>0.38</v>
      </c>
      <c r="P87" s="15">
        <f>SUM(P74+P75)</f>
        <v>1.6735</v>
      </c>
      <c r="Q87" s="15">
        <f t="shared" ref="Q87:S87" si="17">SUM(Q74+Q75)</f>
        <v>3.823E-2</v>
      </c>
      <c r="R87" s="15">
        <f t="shared" si="17"/>
        <v>7.1999999999999998E-3</v>
      </c>
      <c r="S87" s="15">
        <f t="shared" si="17"/>
        <v>0.1258</v>
      </c>
      <c r="T87" s="15">
        <f t="shared" si="16"/>
        <v>267.32</v>
      </c>
      <c r="U87" s="15">
        <f t="shared" si="16"/>
        <v>105.62</v>
      </c>
      <c r="V87" s="15">
        <f t="shared" si="16"/>
        <v>252.8</v>
      </c>
      <c r="W87" s="15">
        <f t="shared" si="16"/>
        <v>53.16</v>
      </c>
      <c r="X87" s="15">
        <f>SUM(X74:X86)</f>
        <v>1.43</v>
      </c>
    </row>
    <row r="88" spans="1:24" x14ac:dyDescent="0.25">
      <c r="A88" s="191"/>
      <c r="B88" s="187"/>
      <c r="C88" s="188"/>
      <c r="D88" s="197" t="s">
        <v>70</v>
      </c>
      <c r="E88" s="213"/>
      <c r="F88" s="213"/>
      <c r="G88" s="214"/>
      <c r="H88" s="16"/>
      <c r="I88" s="16"/>
      <c r="J88" s="16"/>
      <c r="K88" s="53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x14ac:dyDescent="0.25">
      <c r="A89" s="155" t="s">
        <v>263</v>
      </c>
      <c r="B89" s="156"/>
      <c r="C89" s="157"/>
      <c r="D89" s="15" t="s">
        <v>160</v>
      </c>
      <c r="E89" s="15">
        <v>120</v>
      </c>
      <c r="F89" s="15"/>
      <c r="G89" s="15"/>
      <c r="H89" s="15">
        <v>18.190000000000001</v>
      </c>
      <c r="I89" s="15">
        <v>22.21</v>
      </c>
      <c r="J89" s="15">
        <v>3</v>
      </c>
      <c r="K89" s="15">
        <v>285</v>
      </c>
      <c r="L89" s="15">
        <v>0.09</v>
      </c>
      <c r="M89" s="15">
        <v>3.54</v>
      </c>
      <c r="N89" s="15">
        <v>90.75</v>
      </c>
      <c r="O89" s="15">
        <v>0.09</v>
      </c>
      <c r="P89" s="57">
        <f>SUM(P90:P94)</f>
        <v>0</v>
      </c>
      <c r="Q89" s="57">
        <f t="shared" ref="Q89:S89" si="18">SUM(Q90:Q94)</f>
        <v>0</v>
      </c>
      <c r="R89" s="57">
        <f t="shared" si="18"/>
        <v>2.419E-2</v>
      </c>
      <c r="S89" s="57">
        <f t="shared" si="18"/>
        <v>0.24380000000000002</v>
      </c>
      <c r="T89" s="15">
        <v>49.61</v>
      </c>
      <c r="U89" s="15">
        <v>239.55</v>
      </c>
      <c r="V89" s="15">
        <v>195</v>
      </c>
      <c r="W89" s="15">
        <v>23.55</v>
      </c>
      <c r="X89" s="15">
        <v>2.04</v>
      </c>
    </row>
    <row r="90" spans="1:24" x14ac:dyDescent="0.25">
      <c r="A90" s="155" t="s">
        <v>264</v>
      </c>
      <c r="B90" s="156"/>
      <c r="C90" s="157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  <c r="Q90" s="16"/>
      <c r="R90" s="16"/>
      <c r="S90" s="16"/>
      <c r="T90" s="15"/>
      <c r="U90" s="15"/>
      <c r="V90" s="15"/>
      <c r="W90" s="15"/>
      <c r="X90" s="15"/>
    </row>
    <row r="91" spans="1:24" x14ac:dyDescent="0.25">
      <c r="A91" s="191" t="s">
        <v>265</v>
      </c>
      <c r="B91" s="187"/>
      <c r="C91" s="188"/>
      <c r="D91" s="16"/>
      <c r="E91" s="16"/>
      <c r="F91" s="16">
        <v>172.8</v>
      </c>
      <c r="G91" s="16">
        <v>172.8</v>
      </c>
      <c r="H91" s="16"/>
      <c r="I91" s="16"/>
      <c r="J91" s="16"/>
      <c r="K91" s="16"/>
      <c r="L91" s="16"/>
      <c r="M91" s="16"/>
      <c r="N91" s="16"/>
      <c r="O91" s="16"/>
      <c r="P91" s="17"/>
      <c r="Q91" s="17"/>
      <c r="R91" s="17">
        <v>2.419E-2</v>
      </c>
      <c r="S91" s="17">
        <v>0.2419</v>
      </c>
      <c r="T91" s="16"/>
      <c r="U91" s="16"/>
      <c r="V91" s="16"/>
      <c r="W91" s="16"/>
      <c r="X91" s="16"/>
    </row>
    <row r="92" spans="1:24" x14ac:dyDescent="0.25">
      <c r="A92" s="186" t="s">
        <v>44</v>
      </c>
      <c r="B92" s="192"/>
      <c r="C92" s="193"/>
      <c r="D92" s="16"/>
      <c r="E92" s="16"/>
      <c r="F92" s="16">
        <v>6</v>
      </c>
      <c r="G92" s="16">
        <v>4.8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>
        <v>1.9E-3</v>
      </c>
      <c r="T92" s="16"/>
      <c r="U92" s="16"/>
      <c r="V92" s="16"/>
      <c r="W92" s="16"/>
      <c r="X92" s="16"/>
    </row>
    <row r="93" spans="1:24" x14ac:dyDescent="0.25">
      <c r="A93" s="186" t="s">
        <v>49</v>
      </c>
      <c r="B93" s="192"/>
      <c r="C93" s="193"/>
      <c r="D93" s="16"/>
      <c r="E93" s="16"/>
      <c r="F93" s="16">
        <v>0.02</v>
      </c>
      <c r="G93" s="16">
        <v>0.02</v>
      </c>
      <c r="H93" s="16"/>
      <c r="I93" s="16"/>
      <c r="J93" s="16"/>
      <c r="K93" s="53"/>
      <c r="L93" s="16"/>
      <c r="M93" s="16"/>
      <c r="N93" s="16"/>
      <c r="O93" s="16"/>
      <c r="P93" s="17"/>
      <c r="Q93" s="17"/>
      <c r="R93" s="17"/>
      <c r="S93" s="17"/>
      <c r="T93" s="16"/>
      <c r="U93" s="16"/>
      <c r="V93" s="16"/>
      <c r="W93" s="16"/>
      <c r="X93" s="16"/>
    </row>
    <row r="94" spans="1:24" x14ac:dyDescent="0.25">
      <c r="A94" s="186" t="s">
        <v>25</v>
      </c>
      <c r="B94" s="192"/>
      <c r="C94" s="193"/>
      <c r="D94" s="15"/>
      <c r="E94" s="20"/>
      <c r="F94" s="40">
        <v>345.6</v>
      </c>
      <c r="G94" s="40">
        <v>345.6</v>
      </c>
      <c r="H94" s="20"/>
      <c r="I94" s="20"/>
      <c r="J94" s="20"/>
      <c r="K94" s="49"/>
      <c r="L94" s="20"/>
      <c r="M94" s="20"/>
      <c r="N94" s="20"/>
      <c r="O94" s="118"/>
      <c r="P94" s="17"/>
      <c r="Q94" s="17"/>
      <c r="R94" s="17"/>
      <c r="S94" s="17"/>
      <c r="T94" s="20"/>
      <c r="U94" s="20"/>
      <c r="V94" s="20"/>
      <c r="W94" s="20"/>
      <c r="X94" s="20"/>
    </row>
    <row r="95" spans="1:24" ht="12.75" customHeight="1" x14ac:dyDescent="0.25">
      <c r="A95" s="155" t="s">
        <v>51</v>
      </c>
      <c r="B95" s="156"/>
      <c r="C95" s="157"/>
      <c r="D95" s="15" t="s">
        <v>52</v>
      </c>
      <c r="E95" s="20">
        <v>20</v>
      </c>
      <c r="F95" s="40"/>
      <c r="G95" s="40"/>
      <c r="H95" s="20">
        <v>0.28000000000000003</v>
      </c>
      <c r="I95" s="20">
        <v>1</v>
      </c>
      <c r="J95" s="20">
        <v>1.17</v>
      </c>
      <c r="K95" s="49">
        <v>14.82</v>
      </c>
      <c r="L95" s="20">
        <v>4.0000000000000001E-3</v>
      </c>
      <c r="M95" s="20">
        <v>8.0000000000000002E-3</v>
      </c>
      <c r="N95" s="20">
        <v>6.76</v>
      </c>
      <c r="O95" s="20">
        <v>6.0000000000000001E-3</v>
      </c>
      <c r="P95" s="20">
        <f>SUM(P96:P98)</f>
        <v>3.7000000000000002E-3</v>
      </c>
      <c r="Q95" s="20">
        <f t="shared" ref="Q95:S95" si="19">SUM(Q96:Q98)</f>
        <v>3.0000000000000001E-5</v>
      </c>
      <c r="R95" s="20">
        <f t="shared" si="19"/>
        <v>9.0000000000000006E-5</v>
      </c>
      <c r="S95" s="20">
        <f t="shared" si="19"/>
        <v>1E-4</v>
      </c>
      <c r="T95" s="20">
        <v>5.46</v>
      </c>
      <c r="U95" s="20">
        <v>7.88</v>
      </c>
      <c r="V95" s="20">
        <v>4.55</v>
      </c>
      <c r="W95" s="20">
        <v>1.06</v>
      </c>
      <c r="X95" s="20">
        <v>0.04</v>
      </c>
    </row>
    <row r="96" spans="1:24" ht="13.5" customHeight="1" x14ac:dyDescent="0.25">
      <c r="A96" s="186" t="s">
        <v>53</v>
      </c>
      <c r="B96" s="192"/>
      <c r="C96" s="193"/>
      <c r="D96" s="15"/>
      <c r="E96" s="20"/>
      <c r="F96" s="40">
        <v>5</v>
      </c>
      <c r="G96" s="40">
        <v>5</v>
      </c>
      <c r="H96" s="20"/>
      <c r="I96" s="20"/>
      <c r="J96" s="20"/>
      <c r="K96" s="49"/>
      <c r="L96" s="20"/>
      <c r="M96" s="20"/>
      <c r="N96" s="20"/>
      <c r="O96" s="20"/>
      <c r="P96" s="118">
        <v>3.7000000000000002E-3</v>
      </c>
      <c r="Q96" s="20"/>
      <c r="R96" s="20"/>
      <c r="S96" s="20"/>
      <c r="T96" s="20"/>
      <c r="U96" s="20"/>
      <c r="V96" s="20"/>
      <c r="W96" s="20"/>
      <c r="X96" s="20"/>
    </row>
    <row r="97" spans="1:24" ht="12.75" customHeight="1" x14ac:dyDescent="0.25">
      <c r="A97" s="186" t="s">
        <v>54</v>
      </c>
      <c r="B97" s="192"/>
      <c r="C97" s="193"/>
      <c r="D97" s="15"/>
      <c r="E97" s="20"/>
      <c r="F97" s="40">
        <v>1.5</v>
      </c>
      <c r="G97" s="40">
        <v>1.5</v>
      </c>
      <c r="H97" s="20"/>
      <c r="I97" s="20"/>
      <c r="J97" s="20"/>
      <c r="K97" s="49"/>
      <c r="L97" s="20"/>
      <c r="M97" s="20"/>
      <c r="N97" s="20"/>
      <c r="O97" s="20"/>
      <c r="P97" s="20"/>
      <c r="Q97" s="118">
        <v>3.0000000000000001E-5</v>
      </c>
      <c r="R97" s="118">
        <v>9.0000000000000006E-5</v>
      </c>
      <c r="S97" s="31">
        <v>1E-4</v>
      </c>
      <c r="T97" s="20"/>
      <c r="U97" s="20"/>
      <c r="V97" s="20"/>
      <c r="W97" s="20"/>
      <c r="X97" s="20"/>
    </row>
    <row r="98" spans="1:24" ht="13.5" customHeight="1" x14ac:dyDescent="0.25">
      <c r="A98" s="186" t="s">
        <v>25</v>
      </c>
      <c r="B98" s="192"/>
      <c r="C98" s="193"/>
      <c r="D98" s="15"/>
      <c r="E98" s="20"/>
      <c r="F98" s="40">
        <v>15</v>
      </c>
      <c r="G98" s="40">
        <v>15</v>
      </c>
      <c r="H98" s="20"/>
      <c r="I98" s="20"/>
      <c r="J98" s="20"/>
      <c r="K98" s="49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</row>
    <row r="99" spans="1:24" ht="14.25" customHeight="1" x14ac:dyDescent="0.25">
      <c r="A99" s="155" t="s">
        <v>73</v>
      </c>
      <c r="B99" s="156"/>
      <c r="C99" s="157"/>
      <c r="D99" s="15" t="s">
        <v>74</v>
      </c>
      <c r="E99" s="15">
        <v>180</v>
      </c>
      <c r="F99" s="15"/>
      <c r="G99" s="16"/>
      <c r="H99" s="15">
        <v>4.38</v>
      </c>
      <c r="I99" s="15">
        <v>6.45</v>
      </c>
      <c r="J99" s="15">
        <v>44.07</v>
      </c>
      <c r="K99" s="15">
        <v>251.89</v>
      </c>
      <c r="L99" s="15">
        <v>0.03</v>
      </c>
      <c r="M99" s="15">
        <v>0</v>
      </c>
      <c r="N99" s="15">
        <v>0</v>
      </c>
      <c r="O99" s="15">
        <v>0.02</v>
      </c>
      <c r="P99" s="15">
        <f>SUM(P100:P102)</f>
        <v>0.105</v>
      </c>
      <c r="Q99" s="15">
        <f t="shared" ref="Q99:S99" si="20">SUM(Q100:Q102)</f>
        <v>1.2999999999999999E-3</v>
      </c>
      <c r="R99" s="15">
        <f t="shared" si="20"/>
        <v>6.4999999999999997E-3</v>
      </c>
      <c r="S99" s="15">
        <f t="shared" si="20"/>
        <v>3.2500000000000001E-2</v>
      </c>
      <c r="T99" s="15">
        <v>1.64</v>
      </c>
      <c r="U99" s="15">
        <v>48.74</v>
      </c>
      <c r="V99" s="15">
        <v>73.209999999999994</v>
      </c>
      <c r="W99" s="15">
        <v>19.62</v>
      </c>
      <c r="X99" s="15">
        <v>0.63</v>
      </c>
    </row>
    <row r="100" spans="1:24" x14ac:dyDescent="0.25">
      <c r="A100" s="186" t="s">
        <v>24</v>
      </c>
      <c r="B100" s="192"/>
      <c r="C100" s="193"/>
      <c r="D100" s="15"/>
      <c r="E100" s="16"/>
      <c r="F100" s="16">
        <v>7</v>
      </c>
      <c r="G100" s="16">
        <v>7</v>
      </c>
      <c r="H100" s="16"/>
      <c r="I100" s="16"/>
      <c r="J100" s="16"/>
      <c r="K100" s="16"/>
      <c r="L100" s="16"/>
      <c r="M100" s="16"/>
      <c r="N100" s="16"/>
      <c r="O100" s="16"/>
      <c r="P100" s="17">
        <v>0.105</v>
      </c>
      <c r="Q100" s="17">
        <v>6.9999999999999999E-4</v>
      </c>
      <c r="R100" s="17"/>
      <c r="S100" s="17"/>
      <c r="T100" s="16"/>
      <c r="U100" s="16"/>
      <c r="V100" s="16"/>
      <c r="W100" s="16"/>
      <c r="X100" s="16"/>
    </row>
    <row r="101" spans="1:24" x14ac:dyDescent="0.25">
      <c r="A101" s="186" t="s">
        <v>75</v>
      </c>
      <c r="B101" s="192"/>
      <c r="C101" s="193"/>
      <c r="D101" s="16"/>
      <c r="E101" s="16"/>
      <c r="F101" s="16">
        <v>64.900000000000006</v>
      </c>
      <c r="G101" s="16">
        <v>64.900000000000006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>
        <v>5.9999999999999995E-4</v>
      </c>
      <c r="R101" s="16">
        <v>6.4999999999999997E-3</v>
      </c>
      <c r="S101" s="16">
        <v>3.2500000000000001E-2</v>
      </c>
      <c r="T101" s="16"/>
      <c r="U101" s="16"/>
      <c r="V101" s="16"/>
      <c r="W101" s="16"/>
      <c r="X101" s="16"/>
    </row>
    <row r="102" spans="1:24" x14ac:dyDescent="0.25">
      <c r="A102" s="191" t="s">
        <v>76</v>
      </c>
      <c r="B102" s="187"/>
      <c r="C102" s="188"/>
      <c r="D102" s="16"/>
      <c r="E102" s="16"/>
      <c r="F102" s="16">
        <v>389</v>
      </c>
      <c r="G102" s="16">
        <v>389</v>
      </c>
      <c r="H102" s="16"/>
      <c r="I102" s="16"/>
      <c r="J102" s="16"/>
      <c r="K102" s="16"/>
      <c r="L102" s="16"/>
      <c r="M102" s="16"/>
      <c r="N102" s="16"/>
      <c r="O102" s="16"/>
      <c r="P102" s="17"/>
      <c r="Q102" s="17"/>
      <c r="R102" s="17"/>
      <c r="S102" s="17"/>
      <c r="T102" s="16"/>
      <c r="U102" s="16"/>
      <c r="V102" s="16"/>
      <c r="W102" s="16"/>
      <c r="X102" s="16"/>
    </row>
    <row r="103" spans="1:24" s="4" customFormat="1" ht="12.75" x14ac:dyDescent="0.2">
      <c r="A103" s="215" t="s">
        <v>305</v>
      </c>
      <c r="B103" s="216"/>
      <c r="C103" s="217"/>
      <c r="D103" s="24" t="s">
        <v>306</v>
      </c>
      <c r="E103" s="24">
        <v>100</v>
      </c>
      <c r="F103" s="24">
        <v>118</v>
      </c>
      <c r="G103" s="24">
        <v>100</v>
      </c>
      <c r="H103" s="24">
        <v>1.1000000000000001</v>
      </c>
      <c r="I103" s="24">
        <v>0.2</v>
      </c>
      <c r="J103" s="24">
        <v>3.8</v>
      </c>
      <c r="K103" s="24">
        <v>22</v>
      </c>
      <c r="L103" s="21">
        <v>0.06</v>
      </c>
      <c r="M103" s="21">
        <v>17.5</v>
      </c>
      <c r="N103" s="21">
        <v>0</v>
      </c>
      <c r="O103" s="21">
        <v>0.04</v>
      </c>
      <c r="P103" s="21">
        <v>0</v>
      </c>
      <c r="Q103" s="21">
        <v>0</v>
      </c>
      <c r="R103" s="21">
        <v>0</v>
      </c>
      <c r="S103" s="21">
        <v>0</v>
      </c>
      <c r="T103" s="21">
        <v>14</v>
      </c>
      <c r="U103" s="21">
        <v>290</v>
      </c>
      <c r="V103" s="21">
        <v>26</v>
      </c>
      <c r="W103" s="21">
        <v>20</v>
      </c>
      <c r="X103" s="21">
        <v>0.9</v>
      </c>
    </row>
    <row r="104" spans="1:24" x14ac:dyDescent="0.25">
      <c r="A104" s="155" t="s">
        <v>79</v>
      </c>
      <c r="B104" s="156"/>
      <c r="C104" s="157"/>
      <c r="D104" s="15" t="s">
        <v>80</v>
      </c>
      <c r="E104" s="15">
        <v>200</v>
      </c>
      <c r="F104" s="15"/>
      <c r="G104" s="15"/>
      <c r="H104" s="15">
        <v>0.13</v>
      </c>
      <c r="I104" s="15">
        <v>0.02</v>
      </c>
      <c r="J104" s="15">
        <v>15.2</v>
      </c>
      <c r="K104" s="15">
        <v>62</v>
      </c>
      <c r="L104" s="15">
        <v>0</v>
      </c>
      <c r="M104" s="15">
        <v>2.83</v>
      </c>
      <c r="N104" s="15">
        <v>0</v>
      </c>
      <c r="O104" s="15">
        <v>0</v>
      </c>
      <c r="P104" s="15">
        <f>SUM(P105:P108)</f>
        <v>0</v>
      </c>
      <c r="Q104" s="15">
        <f t="shared" ref="Q104:S104" si="21">SUM(Q105:Q108)</f>
        <v>0</v>
      </c>
      <c r="R104" s="15">
        <f t="shared" si="21"/>
        <v>0</v>
      </c>
      <c r="S104" s="15">
        <f t="shared" si="21"/>
        <v>5.0000000000000001E-4</v>
      </c>
      <c r="T104" s="15">
        <v>14.2</v>
      </c>
      <c r="U104" s="15">
        <v>21.3</v>
      </c>
      <c r="V104" s="15">
        <v>4.4000000000000004</v>
      </c>
      <c r="W104" s="15">
        <v>2.4</v>
      </c>
      <c r="X104" s="15">
        <v>0.36</v>
      </c>
    </row>
    <row r="105" spans="1:24" x14ac:dyDescent="0.25">
      <c r="A105" s="186" t="s">
        <v>23</v>
      </c>
      <c r="B105" s="192"/>
      <c r="C105" s="193"/>
      <c r="D105" s="16"/>
      <c r="E105" s="16"/>
      <c r="F105" s="16">
        <v>15</v>
      </c>
      <c r="G105" s="16">
        <v>15</v>
      </c>
      <c r="H105" s="16"/>
      <c r="I105" s="16"/>
      <c r="J105" s="16"/>
      <c r="K105" s="16"/>
      <c r="L105" s="16"/>
      <c r="M105" s="16"/>
      <c r="N105" s="16"/>
      <c r="O105" s="16"/>
      <c r="P105" s="17"/>
      <c r="Q105" s="17"/>
      <c r="R105" s="17"/>
      <c r="S105" s="17"/>
      <c r="T105" s="16"/>
      <c r="U105" s="16"/>
      <c r="V105" s="16"/>
      <c r="W105" s="16"/>
      <c r="X105" s="16"/>
    </row>
    <row r="106" spans="1:24" x14ac:dyDescent="0.25">
      <c r="A106" s="191" t="s">
        <v>81</v>
      </c>
      <c r="B106" s="187"/>
      <c r="C106" s="188"/>
      <c r="D106" s="16"/>
      <c r="E106" s="16"/>
      <c r="F106" s="16">
        <v>0.5</v>
      </c>
      <c r="G106" s="16">
        <v>0.5</v>
      </c>
      <c r="H106" s="16"/>
      <c r="I106" s="16"/>
      <c r="J106" s="16"/>
      <c r="K106" s="16"/>
      <c r="L106" s="16"/>
      <c r="M106" s="16"/>
      <c r="N106" s="16"/>
      <c r="O106" s="16"/>
      <c r="P106" s="15"/>
      <c r="Q106" s="15"/>
      <c r="R106" s="15"/>
      <c r="S106" s="17">
        <v>5.0000000000000001E-4</v>
      </c>
      <c r="T106" s="16"/>
      <c r="U106" s="16"/>
      <c r="V106" s="16"/>
      <c r="W106" s="16"/>
      <c r="X106" s="16"/>
    </row>
    <row r="107" spans="1:24" ht="16.5" customHeight="1" x14ac:dyDescent="0.25">
      <c r="A107" s="191" t="s">
        <v>25</v>
      </c>
      <c r="B107" s="187"/>
      <c r="C107" s="188"/>
      <c r="D107" s="17"/>
      <c r="E107" s="17"/>
      <c r="F107" s="17">
        <v>200</v>
      </c>
      <c r="G107" s="17">
        <v>200</v>
      </c>
      <c r="H107" s="17"/>
      <c r="I107" s="17"/>
      <c r="J107" s="17"/>
      <c r="K107" s="17"/>
      <c r="L107" s="17"/>
      <c r="M107" s="17"/>
      <c r="N107" s="17"/>
      <c r="O107" s="17"/>
      <c r="P107" s="15"/>
      <c r="Q107" s="15"/>
      <c r="R107" s="15"/>
      <c r="S107" s="15"/>
      <c r="T107" s="17"/>
      <c r="U107" s="17"/>
      <c r="V107" s="17"/>
      <c r="W107" s="17"/>
      <c r="X107" s="17"/>
    </row>
    <row r="108" spans="1:24" x14ac:dyDescent="0.25">
      <c r="A108" s="186" t="s">
        <v>82</v>
      </c>
      <c r="B108" s="192"/>
      <c r="C108" s="193"/>
      <c r="D108" s="17"/>
      <c r="E108" s="17"/>
      <c r="F108" s="17">
        <v>8</v>
      </c>
      <c r="G108" s="17">
        <v>7</v>
      </c>
      <c r="H108" s="17"/>
      <c r="I108" s="17"/>
      <c r="J108" s="17"/>
      <c r="K108" s="17"/>
      <c r="L108" s="17"/>
      <c r="M108" s="17"/>
      <c r="N108" s="17"/>
      <c r="O108" s="17"/>
      <c r="P108" s="15"/>
      <c r="Q108" s="15"/>
      <c r="R108" s="15"/>
      <c r="S108" s="15"/>
      <c r="T108" s="17"/>
      <c r="U108" s="17"/>
      <c r="V108" s="17"/>
      <c r="W108" s="17"/>
      <c r="X108" s="17"/>
    </row>
    <row r="109" spans="1:24" ht="13.5" customHeight="1" x14ac:dyDescent="0.25">
      <c r="A109" s="155" t="s">
        <v>30</v>
      </c>
      <c r="B109" s="156"/>
      <c r="C109" s="157"/>
      <c r="D109" s="43"/>
      <c r="E109" s="18">
        <v>50</v>
      </c>
      <c r="F109" s="18"/>
      <c r="G109" s="18"/>
      <c r="H109" s="20">
        <v>3.95</v>
      </c>
      <c r="I109" s="20">
        <v>0.5</v>
      </c>
      <c r="J109" s="20">
        <v>24.15</v>
      </c>
      <c r="K109" s="49">
        <v>117.15</v>
      </c>
      <c r="L109" s="15">
        <v>0.08</v>
      </c>
      <c r="M109" s="15">
        <v>0</v>
      </c>
      <c r="N109" s="15">
        <v>0</v>
      </c>
      <c r="O109" s="15">
        <v>0.03</v>
      </c>
      <c r="P109" s="57">
        <v>0</v>
      </c>
      <c r="Q109" s="57">
        <v>2.8000000000000001E-2</v>
      </c>
      <c r="R109" s="57">
        <v>1.0999999999999999E-2</v>
      </c>
      <c r="S109" s="57">
        <v>1.44E-2</v>
      </c>
      <c r="T109" s="15">
        <v>11.5</v>
      </c>
      <c r="U109" s="15">
        <v>66.5</v>
      </c>
      <c r="V109" s="15">
        <v>43.5</v>
      </c>
      <c r="W109" s="15">
        <v>16.5</v>
      </c>
      <c r="X109" s="15">
        <v>1</v>
      </c>
    </row>
    <row r="110" spans="1:24" x14ac:dyDescent="0.25">
      <c r="A110" s="155" t="s">
        <v>268</v>
      </c>
      <c r="B110" s="156"/>
      <c r="C110" s="157"/>
      <c r="D110" s="16"/>
      <c r="E110" s="15">
        <v>30</v>
      </c>
      <c r="F110" s="15"/>
      <c r="G110" s="15"/>
      <c r="H110" s="20">
        <v>2.2999999999999998</v>
      </c>
      <c r="I110" s="20">
        <v>0.42</v>
      </c>
      <c r="J110" s="20">
        <v>11.31</v>
      </c>
      <c r="K110" s="49">
        <v>60.31</v>
      </c>
      <c r="L110" s="15">
        <v>0.06</v>
      </c>
      <c r="M110" s="15">
        <v>0</v>
      </c>
      <c r="N110" s="15">
        <v>0</v>
      </c>
      <c r="O110" s="15">
        <v>2.7E-2</v>
      </c>
      <c r="P110" s="15">
        <v>0</v>
      </c>
      <c r="Q110" s="15">
        <v>1.6999999999999999E-3</v>
      </c>
      <c r="R110" s="15">
        <v>0</v>
      </c>
      <c r="S110" s="15">
        <v>0</v>
      </c>
      <c r="T110" s="15">
        <v>9.9</v>
      </c>
      <c r="U110" s="15">
        <v>73.2</v>
      </c>
      <c r="V110" s="15">
        <v>58.2</v>
      </c>
      <c r="W110" s="15">
        <v>17.100000000000001</v>
      </c>
      <c r="X110" s="15">
        <v>1.35</v>
      </c>
    </row>
    <row r="111" spans="1:24" x14ac:dyDescent="0.25">
      <c r="A111" s="155" t="s">
        <v>270</v>
      </c>
      <c r="B111" s="156"/>
      <c r="C111" s="157"/>
      <c r="D111" s="15"/>
      <c r="E111" s="15">
        <f>SUM(E89:E110)</f>
        <v>700</v>
      </c>
      <c r="F111" s="15"/>
      <c r="G111" s="15"/>
      <c r="H111" s="15">
        <f t="shared" ref="H111:O111" si="22">SUM(H89:H110)</f>
        <v>30.330000000000002</v>
      </c>
      <c r="I111" s="15">
        <f t="shared" si="22"/>
        <v>30.8</v>
      </c>
      <c r="J111" s="15">
        <f t="shared" si="22"/>
        <v>102.69999999999999</v>
      </c>
      <c r="K111" s="15">
        <f t="shared" si="22"/>
        <v>813.17000000000007</v>
      </c>
      <c r="L111" s="15">
        <f t="shared" si="22"/>
        <v>0.32400000000000001</v>
      </c>
      <c r="M111" s="15">
        <f t="shared" si="22"/>
        <v>23.878</v>
      </c>
      <c r="N111" s="15">
        <f t="shared" si="22"/>
        <v>97.51</v>
      </c>
      <c r="O111" s="15">
        <f t="shared" si="22"/>
        <v>0.21299999999999999</v>
      </c>
      <c r="P111" s="15">
        <f>SUM(P89+P95+P99+P103+P104+P109+P110)</f>
        <v>0.10869999999999999</v>
      </c>
      <c r="Q111" s="15">
        <f t="shared" ref="Q111:S111" si="23">SUM(Q89+Q95+Q99+Q103+Q104+Q109+Q110)</f>
        <v>3.1030000000000002E-2</v>
      </c>
      <c r="R111" s="15">
        <f t="shared" si="23"/>
        <v>4.1779999999999998E-2</v>
      </c>
      <c r="S111" s="15">
        <f t="shared" si="23"/>
        <v>0.2913</v>
      </c>
      <c r="T111" s="15">
        <f>SUM(T89:T110)</f>
        <v>106.31000000000002</v>
      </c>
      <c r="U111" s="15">
        <f>SUM(U89:U110)</f>
        <v>747.17000000000007</v>
      </c>
      <c r="V111" s="15">
        <f>SUM(V89:V110)</f>
        <v>404.85999999999996</v>
      </c>
      <c r="W111" s="15">
        <f>SUM(W89:W110)</f>
        <v>100.23000000000002</v>
      </c>
      <c r="X111" s="15">
        <f>SUM(X89:X110)</f>
        <v>6.32</v>
      </c>
    </row>
    <row r="112" spans="1:24" ht="12.75" customHeight="1" x14ac:dyDescent="0.25">
      <c r="A112" s="191"/>
      <c r="B112" s="187"/>
      <c r="C112" s="188"/>
      <c r="D112" s="197" t="s">
        <v>266</v>
      </c>
      <c r="E112" s="213"/>
      <c r="F112" s="213"/>
      <c r="G112" s="214"/>
      <c r="H112" s="16"/>
      <c r="I112" s="16"/>
      <c r="J112" s="16"/>
      <c r="K112" s="53"/>
      <c r="L112" s="16"/>
      <c r="M112" s="16"/>
      <c r="N112" s="16"/>
      <c r="O112" s="16"/>
      <c r="P112" s="15"/>
      <c r="Q112" s="15"/>
      <c r="R112" s="15"/>
      <c r="S112" s="15"/>
      <c r="T112" s="16"/>
      <c r="U112" s="16"/>
      <c r="V112" s="16"/>
      <c r="W112" s="16"/>
      <c r="X112" s="16"/>
    </row>
    <row r="113" spans="1:24" ht="12.75" customHeight="1" x14ac:dyDescent="0.25">
      <c r="A113" s="155" t="s">
        <v>154</v>
      </c>
      <c r="B113" s="156"/>
      <c r="C113" s="157"/>
      <c r="D113" s="15" t="s">
        <v>62</v>
      </c>
      <c r="E113" s="62">
        <v>200</v>
      </c>
      <c r="F113" s="15">
        <v>206</v>
      </c>
      <c r="G113" s="55">
        <v>200</v>
      </c>
      <c r="H113" s="15">
        <v>5.8</v>
      </c>
      <c r="I113" s="15">
        <v>5</v>
      </c>
      <c r="J113" s="15">
        <v>8.4</v>
      </c>
      <c r="K113" s="54">
        <v>102</v>
      </c>
      <c r="L113" s="15">
        <v>0.04</v>
      </c>
      <c r="M113" s="15">
        <v>0.6</v>
      </c>
      <c r="N113" s="15">
        <v>40</v>
      </c>
      <c r="O113" s="15">
        <v>0.26</v>
      </c>
      <c r="P113" s="15">
        <v>1.03</v>
      </c>
      <c r="Q113" s="15">
        <v>0</v>
      </c>
      <c r="R113" s="15">
        <v>0</v>
      </c>
      <c r="S113" s="15">
        <v>0</v>
      </c>
      <c r="T113" s="15">
        <v>248</v>
      </c>
      <c r="U113" s="15">
        <v>292</v>
      </c>
      <c r="V113" s="15">
        <v>184</v>
      </c>
      <c r="W113" s="15">
        <v>28</v>
      </c>
      <c r="X113" s="15">
        <v>0.2</v>
      </c>
    </row>
    <row r="114" spans="1:24" ht="14.25" customHeight="1" x14ac:dyDescent="0.25">
      <c r="A114" s="200" t="s">
        <v>310</v>
      </c>
      <c r="B114" s="201"/>
      <c r="C114" s="202"/>
      <c r="D114" s="15"/>
      <c r="E114" s="15">
        <v>15</v>
      </c>
      <c r="F114" s="15">
        <v>15</v>
      </c>
      <c r="G114" s="55"/>
      <c r="H114" s="18">
        <v>1.5</v>
      </c>
      <c r="I114" s="18">
        <v>1.1200000000000001</v>
      </c>
      <c r="J114" s="18">
        <v>11.55</v>
      </c>
      <c r="K114" s="48">
        <v>63</v>
      </c>
      <c r="L114" s="15">
        <v>0.02</v>
      </c>
      <c r="M114" s="15">
        <v>0</v>
      </c>
      <c r="N114" s="15">
        <v>0</v>
      </c>
      <c r="O114" s="15">
        <v>6.0000000000000001E-3</v>
      </c>
      <c r="P114" s="23"/>
      <c r="Q114" s="23"/>
      <c r="R114" s="23"/>
      <c r="S114" s="23"/>
      <c r="T114" s="15">
        <v>3.6</v>
      </c>
      <c r="U114" s="15">
        <v>19.5</v>
      </c>
      <c r="V114" s="15">
        <v>13.65</v>
      </c>
      <c r="W114" s="15">
        <v>2.7</v>
      </c>
      <c r="X114" s="15">
        <v>0.24</v>
      </c>
    </row>
    <row r="115" spans="1:24" ht="13.5" customHeight="1" x14ac:dyDescent="0.25">
      <c r="A115" s="155" t="s">
        <v>267</v>
      </c>
      <c r="B115" s="156"/>
      <c r="C115" s="157"/>
      <c r="D115" s="15"/>
      <c r="E115" s="15">
        <f>SUM(E113:E114)</f>
        <v>215</v>
      </c>
      <c r="F115" s="15"/>
      <c r="G115" s="15"/>
      <c r="H115" s="15">
        <f t="shared" ref="H115:X115" si="24">SUM(H113:H114)</f>
        <v>7.3</v>
      </c>
      <c r="I115" s="15">
        <f t="shared" si="24"/>
        <v>6.12</v>
      </c>
      <c r="J115" s="15">
        <f t="shared" si="24"/>
        <v>19.950000000000003</v>
      </c>
      <c r="K115" s="15">
        <f t="shared" si="24"/>
        <v>165</v>
      </c>
      <c r="L115" s="15">
        <f t="shared" si="24"/>
        <v>0.06</v>
      </c>
      <c r="M115" s="15">
        <f t="shared" si="24"/>
        <v>0.6</v>
      </c>
      <c r="N115" s="15">
        <f t="shared" si="24"/>
        <v>40</v>
      </c>
      <c r="O115" s="15">
        <f t="shared" si="24"/>
        <v>0.26600000000000001</v>
      </c>
      <c r="P115" s="15">
        <f t="shared" si="24"/>
        <v>1.03</v>
      </c>
      <c r="Q115" s="15">
        <f t="shared" si="24"/>
        <v>0</v>
      </c>
      <c r="R115" s="15">
        <f t="shared" si="24"/>
        <v>0</v>
      </c>
      <c r="S115" s="15">
        <f t="shared" si="24"/>
        <v>0</v>
      </c>
      <c r="T115" s="15">
        <f t="shared" si="24"/>
        <v>251.6</v>
      </c>
      <c r="U115" s="15">
        <f t="shared" si="24"/>
        <v>311.5</v>
      </c>
      <c r="V115" s="15">
        <f t="shared" si="24"/>
        <v>197.65</v>
      </c>
      <c r="W115" s="15">
        <f t="shared" si="24"/>
        <v>30.7</v>
      </c>
      <c r="X115" s="15">
        <f t="shared" si="24"/>
        <v>0.44</v>
      </c>
    </row>
    <row r="116" spans="1:24" x14ac:dyDescent="0.25">
      <c r="A116" s="197" t="s">
        <v>83</v>
      </c>
      <c r="B116" s="213"/>
      <c r="C116" s="214"/>
      <c r="D116" s="16"/>
      <c r="E116" s="15">
        <f>SUM(E115+E111+E87+E72+E32+E29)</f>
        <v>3019</v>
      </c>
      <c r="F116" s="15"/>
      <c r="G116" s="15"/>
      <c r="H116" s="15">
        <f t="shared" ref="H116:S116" si="25">SUM(H115+H111+H87+H72+H32+H29)</f>
        <v>107.19500000000001</v>
      </c>
      <c r="I116" s="15">
        <f t="shared" si="25"/>
        <v>115.54000000000002</v>
      </c>
      <c r="J116" s="15">
        <f t="shared" si="25"/>
        <v>429.64500000000004</v>
      </c>
      <c r="K116" s="15">
        <f t="shared" si="25"/>
        <v>3224.69</v>
      </c>
      <c r="L116" s="15">
        <f t="shared" si="25"/>
        <v>1.6990000000000001</v>
      </c>
      <c r="M116" s="15">
        <f t="shared" si="25"/>
        <v>95.413999999999987</v>
      </c>
      <c r="N116" s="15">
        <f t="shared" si="25"/>
        <v>571.02</v>
      </c>
      <c r="O116" s="15">
        <f t="shared" si="25"/>
        <v>2.3639999999999999</v>
      </c>
      <c r="P116" s="15">
        <f t="shared" si="25"/>
        <v>5.2513000000000005</v>
      </c>
      <c r="Q116" s="15">
        <f t="shared" si="25"/>
        <v>0.1701</v>
      </c>
      <c r="R116" s="15">
        <f t="shared" si="25"/>
        <v>0.10128</v>
      </c>
      <c r="S116" s="15">
        <f t="shared" si="25"/>
        <v>0.77160000000000006</v>
      </c>
      <c r="T116" s="15">
        <f>SUM(T115+T111+T87+T72+T32+T29)</f>
        <v>1412.85</v>
      </c>
      <c r="U116" s="15">
        <f>SUM(U115+U111+U87+U72+U32+U29)</f>
        <v>4350.3599999999997</v>
      </c>
      <c r="V116" s="15">
        <f>SUM(V115+V111+V87+V72+V32+V29)</f>
        <v>1938.6499999999999</v>
      </c>
      <c r="W116" s="15">
        <f>SUM(W115+W111+W87+W72+W32+W29)</f>
        <v>447.77700000000004</v>
      </c>
      <c r="X116" s="15">
        <f>SUM(X115+X111+X87+X72+X32+X29)</f>
        <v>28.310000000000002</v>
      </c>
    </row>
    <row r="117" spans="1:24" x14ac:dyDescent="0.25">
      <c r="O117" s="1"/>
      <c r="P117" s="35"/>
      <c r="Q117" s="35"/>
      <c r="R117" s="35"/>
      <c r="S117" s="35"/>
      <c r="T117" s="1"/>
    </row>
    <row r="118" spans="1:24" x14ac:dyDescent="0.25">
      <c r="O118" s="1"/>
      <c r="P118" s="35"/>
      <c r="Q118" s="35"/>
      <c r="R118" s="35"/>
      <c r="S118" s="35"/>
      <c r="T118" s="1"/>
    </row>
    <row r="119" spans="1:24" x14ac:dyDescent="0.25">
      <c r="O119" s="1"/>
      <c r="P119" s="1"/>
      <c r="Q119" s="1"/>
      <c r="R119" s="1"/>
      <c r="S119" s="1"/>
      <c r="T119" s="1"/>
    </row>
  </sheetData>
  <mergeCells count="148">
    <mergeCell ref="U4:U5"/>
    <mergeCell ref="A89:C89"/>
    <mergeCell ref="A90:C90"/>
    <mergeCell ref="A80:C80"/>
    <mergeCell ref="A81:C81"/>
    <mergeCell ref="A63:C63"/>
    <mergeCell ref="A64:C64"/>
    <mergeCell ref="A74:C74"/>
    <mergeCell ref="A75:C75"/>
    <mergeCell ref="A49:C49"/>
    <mergeCell ref="A52:C52"/>
    <mergeCell ref="A53:C53"/>
    <mergeCell ref="A46:C46"/>
    <mergeCell ref="A47:C47"/>
    <mergeCell ref="A48:C48"/>
    <mergeCell ref="A79:C79"/>
    <mergeCell ref="A54:C54"/>
    <mergeCell ref="A50:C50"/>
    <mergeCell ref="A51:C51"/>
    <mergeCell ref="A41:C41"/>
    <mergeCell ref="A42:C42"/>
    <mergeCell ref="A43:C43"/>
    <mergeCell ref="A44:C44"/>
    <mergeCell ref="A45:C45"/>
    <mergeCell ref="D88:G88"/>
    <mergeCell ref="A23:C23"/>
    <mergeCell ref="A24:C24"/>
    <mergeCell ref="A25:C25"/>
    <mergeCell ref="A40:C40"/>
    <mergeCell ref="A33:C33"/>
    <mergeCell ref="A57:C57"/>
    <mergeCell ref="A58:C58"/>
    <mergeCell ref="A55:C55"/>
    <mergeCell ref="A56:C56"/>
    <mergeCell ref="A77:C77"/>
    <mergeCell ref="A78:C78"/>
    <mergeCell ref="A76:C76"/>
    <mergeCell ref="A82:C82"/>
    <mergeCell ref="A88:C88"/>
    <mergeCell ref="A83:C83"/>
    <mergeCell ref="A84:C84"/>
    <mergeCell ref="A85:C85"/>
    <mergeCell ref="A86:C86"/>
    <mergeCell ref="A87:C87"/>
    <mergeCell ref="D73:G73"/>
    <mergeCell ref="A59:C59"/>
    <mergeCell ref="A60:C60"/>
    <mergeCell ref="A61:C61"/>
    <mergeCell ref="D112:G112"/>
    <mergeCell ref="A95:C95"/>
    <mergeCell ref="A96:C96"/>
    <mergeCell ref="A97:C97"/>
    <mergeCell ref="A98:C98"/>
    <mergeCell ref="A91:C91"/>
    <mergeCell ref="A92:C92"/>
    <mergeCell ref="A93:C93"/>
    <mergeCell ref="A94:C94"/>
    <mergeCell ref="A111:C111"/>
    <mergeCell ref="A99:C99"/>
    <mergeCell ref="A100:C100"/>
    <mergeCell ref="A101:C101"/>
    <mergeCell ref="A102:C102"/>
    <mergeCell ref="A103:C103"/>
    <mergeCell ref="A116:C116"/>
    <mergeCell ref="A105:C105"/>
    <mergeCell ref="A106:C106"/>
    <mergeCell ref="A107:C107"/>
    <mergeCell ref="A108:C108"/>
    <mergeCell ref="A109:C109"/>
    <mergeCell ref="A110:C110"/>
    <mergeCell ref="A104:C104"/>
    <mergeCell ref="A112:C112"/>
    <mergeCell ref="A113:C113"/>
    <mergeCell ref="A115:C115"/>
    <mergeCell ref="A114:C114"/>
    <mergeCell ref="A69:C69"/>
    <mergeCell ref="A68:C68"/>
    <mergeCell ref="A70:C70"/>
    <mergeCell ref="A72:C72"/>
    <mergeCell ref="A73:C73"/>
    <mergeCell ref="A71:C71"/>
    <mergeCell ref="A62:C62"/>
    <mergeCell ref="A65:C65"/>
    <mergeCell ref="A66:C66"/>
    <mergeCell ref="A67:C67"/>
    <mergeCell ref="O4:O5"/>
    <mergeCell ref="D33:G33"/>
    <mergeCell ref="A34:C34"/>
    <mergeCell ref="A35:C35"/>
    <mergeCell ref="A36:C36"/>
    <mergeCell ref="A37:C37"/>
    <mergeCell ref="A38:C38"/>
    <mergeCell ref="A39:C39"/>
    <mergeCell ref="A27:C27"/>
    <mergeCell ref="A28:C28"/>
    <mergeCell ref="A29:C29"/>
    <mergeCell ref="A30:C30"/>
    <mergeCell ref="D30:G30"/>
    <mergeCell ref="A26:C26"/>
    <mergeCell ref="A31:C31"/>
    <mergeCell ref="A32:C32"/>
    <mergeCell ref="A9:C9"/>
    <mergeCell ref="A10:C10"/>
    <mergeCell ref="A11:C11"/>
    <mergeCell ref="A12:C12"/>
    <mergeCell ref="I4:I5"/>
    <mergeCell ref="J4:J5"/>
    <mergeCell ref="L4:L5"/>
    <mergeCell ref="M4:M5"/>
    <mergeCell ref="N4:N5"/>
    <mergeCell ref="A21:C21"/>
    <mergeCell ref="A22:C22"/>
    <mergeCell ref="T4:T5"/>
    <mergeCell ref="L3:P3"/>
    <mergeCell ref="Q3:X3"/>
    <mergeCell ref="A13:C13"/>
    <mergeCell ref="P4:P5"/>
    <mergeCell ref="Q4:Q5"/>
    <mergeCell ref="R4:R5"/>
    <mergeCell ref="S4:S5"/>
    <mergeCell ref="W4:W5"/>
    <mergeCell ref="X4:X5"/>
    <mergeCell ref="A6:C6"/>
    <mergeCell ref="D6:G6"/>
    <mergeCell ref="V4:V5"/>
    <mergeCell ref="A14:C14"/>
    <mergeCell ref="A15:C15"/>
    <mergeCell ref="A16:C16"/>
    <mergeCell ref="A17:C17"/>
    <mergeCell ref="A18:C18"/>
    <mergeCell ref="A19:C19"/>
    <mergeCell ref="A20:C20"/>
    <mergeCell ref="A7:C7"/>
    <mergeCell ref="A8:C8"/>
    <mergeCell ref="A1:B1"/>
    <mergeCell ref="H1:I1"/>
    <mergeCell ref="A2:B2"/>
    <mergeCell ref="D2:I2"/>
    <mergeCell ref="A3:C3"/>
    <mergeCell ref="E3:E5"/>
    <mergeCell ref="F3:F5"/>
    <mergeCell ref="G3:G5"/>
    <mergeCell ref="H3:K3"/>
    <mergeCell ref="K4:K5"/>
    <mergeCell ref="A5:C5"/>
    <mergeCell ref="A4:C4"/>
    <mergeCell ref="H4:H5"/>
    <mergeCell ref="C1:E1"/>
  </mergeCells>
  <pageMargins left="0" right="0" top="0" bottom="0" header="0.31496062992125984" footer="0.31496062992125984"/>
  <pageSetup paperSize="9" scale="86" fitToHeight="0" orientation="landscape" r:id="rId1"/>
  <ignoredErrors>
    <ignoredError sqref="P29" formula="1"/>
    <ignoredError sqref="P19:S19 P62:S62 P99:S99 P104:S10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0"/>
  <sheetViews>
    <sheetView topLeftCell="A76" workbookViewId="0">
      <selection activeCell="A110" sqref="A110:X110"/>
    </sheetView>
  </sheetViews>
  <sheetFormatPr defaultRowHeight="15" x14ac:dyDescent="0.25"/>
  <cols>
    <col min="3" max="4" width="10" customWidth="1"/>
    <col min="5" max="5" width="6.5703125" customWidth="1"/>
    <col min="6" max="7" width="6" customWidth="1"/>
    <col min="8" max="8" width="6.7109375" customWidth="1"/>
    <col min="9" max="9" width="6.140625" customWidth="1"/>
    <col min="10" max="10" width="7.140625" customWidth="1"/>
    <col min="11" max="11" width="7.5703125" customWidth="1"/>
    <col min="12" max="12" width="6.28515625" customWidth="1"/>
    <col min="13" max="13" width="6" customWidth="1"/>
    <col min="14" max="14" width="6.7109375" customWidth="1"/>
    <col min="15" max="15" width="6.5703125" customWidth="1"/>
    <col min="16" max="16" width="6.85546875" customWidth="1"/>
    <col min="17" max="17" width="7.28515625" customWidth="1"/>
    <col min="18" max="18" width="6.140625" customWidth="1"/>
    <col min="19" max="19" width="6.5703125" customWidth="1"/>
    <col min="20" max="20" width="7.42578125" customWidth="1"/>
    <col min="21" max="21" width="6.85546875" customWidth="1"/>
    <col min="22" max="22" width="8" customWidth="1"/>
    <col min="23" max="23" width="7.42578125" customWidth="1"/>
    <col min="24" max="24" width="7.85546875" customWidth="1"/>
  </cols>
  <sheetData>
    <row r="1" spans="1:24" x14ac:dyDescent="0.25">
      <c r="A1" s="299" t="s">
        <v>231</v>
      </c>
      <c r="B1" s="299"/>
      <c r="C1" s="299" t="s">
        <v>317</v>
      </c>
      <c r="D1" s="299"/>
      <c r="E1" s="299"/>
      <c r="F1" s="113"/>
      <c r="G1" s="113"/>
      <c r="H1" s="160" t="s">
        <v>256</v>
      </c>
      <c r="I1" s="24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266" t="s">
        <v>226</v>
      </c>
      <c r="B2" s="266"/>
      <c r="C2" s="266" t="s">
        <v>250</v>
      </c>
      <c r="D2" s="266"/>
      <c r="E2" s="266"/>
      <c r="F2" s="266"/>
      <c r="G2" s="26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162" t="s">
        <v>3</v>
      </c>
      <c r="B3" s="163"/>
      <c r="C3" s="164"/>
      <c r="D3" s="36" t="s">
        <v>4</v>
      </c>
      <c r="E3" s="165" t="s">
        <v>271</v>
      </c>
      <c r="F3" s="168" t="s">
        <v>272</v>
      </c>
      <c r="G3" s="169" t="s">
        <v>273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ht="15" customHeight="1" x14ac:dyDescent="0.25">
      <c r="A4" s="176" t="s">
        <v>5</v>
      </c>
      <c r="B4" s="177"/>
      <c r="C4" s="178"/>
      <c r="D4" s="37" t="s">
        <v>6</v>
      </c>
      <c r="E4" s="166"/>
      <c r="F4" s="168"/>
      <c r="G4" s="170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173" t="s">
        <v>17</v>
      </c>
      <c r="B5" s="174"/>
      <c r="C5" s="175"/>
      <c r="D5" s="38" t="s">
        <v>269</v>
      </c>
      <c r="E5" s="167"/>
      <c r="F5" s="168"/>
      <c r="G5" s="170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222"/>
      <c r="B6" s="222"/>
      <c r="C6" s="222"/>
      <c r="D6" s="213" t="s">
        <v>18</v>
      </c>
      <c r="E6" s="213"/>
      <c r="F6" s="213"/>
      <c r="G6" s="213"/>
      <c r="H6" s="68"/>
      <c r="I6" s="68"/>
      <c r="J6" s="68"/>
      <c r="K6" s="29"/>
      <c r="L6" s="40"/>
      <c r="M6" s="40"/>
      <c r="N6" s="40"/>
      <c r="O6" s="40"/>
      <c r="P6" s="14"/>
      <c r="Q6" s="14"/>
      <c r="R6" s="14"/>
      <c r="S6" s="14"/>
      <c r="T6" s="40"/>
      <c r="U6" s="40"/>
      <c r="V6" s="40"/>
      <c r="W6" s="40"/>
      <c r="X6" s="40"/>
    </row>
    <row r="7" spans="1:24" x14ac:dyDescent="0.25">
      <c r="A7" s="155" t="s">
        <v>143</v>
      </c>
      <c r="B7" s="156"/>
      <c r="C7" s="157"/>
      <c r="D7" s="15" t="s">
        <v>144</v>
      </c>
      <c r="E7" s="135">
        <v>220</v>
      </c>
      <c r="F7" s="135"/>
      <c r="G7" s="135"/>
      <c r="H7" s="10">
        <v>3.27</v>
      </c>
      <c r="I7" s="10">
        <v>3.93</v>
      </c>
      <c r="J7" s="10">
        <v>6.76</v>
      </c>
      <c r="K7" s="133">
        <v>78.33</v>
      </c>
      <c r="L7" s="20">
        <v>0.04</v>
      </c>
      <c r="M7" s="20">
        <v>0.73</v>
      </c>
      <c r="N7" s="20">
        <v>29.04</v>
      </c>
      <c r="O7" s="20">
        <v>0.15</v>
      </c>
      <c r="P7" s="15">
        <f>SUM(P8:P12)</f>
        <v>0.35700000000000004</v>
      </c>
      <c r="Q7" s="15">
        <f t="shared" ref="Q7:S7" si="0">SUM(Q8:Q12)</f>
        <v>1.7899999999999999E-2</v>
      </c>
      <c r="R7" s="15">
        <f t="shared" si="0"/>
        <v>2.8999999999999998E-3</v>
      </c>
      <c r="S7" s="15">
        <f t="shared" si="0"/>
        <v>6.1600000000000002E-2</v>
      </c>
      <c r="T7" s="20">
        <v>140.37</v>
      </c>
      <c r="U7" s="20">
        <v>161.72</v>
      </c>
      <c r="V7" s="20">
        <v>100.04</v>
      </c>
      <c r="W7" s="20">
        <v>15.55</v>
      </c>
      <c r="X7" s="20">
        <v>0.13</v>
      </c>
    </row>
    <row r="8" spans="1:24" x14ac:dyDescent="0.25">
      <c r="A8" s="186" t="s">
        <v>22</v>
      </c>
      <c r="B8" s="187"/>
      <c r="C8" s="188"/>
      <c r="D8" s="43"/>
      <c r="E8" s="43"/>
      <c r="F8" s="43">
        <v>110</v>
      </c>
      <c r="G8" s="43">
        <v>110</v>
      </c>
      <c r="H8" s="43"/>
      <c r="I8" s="43"/>
      <c r="J8" s="43"/>
      <c r="K8" s="43"/>
      <c r="L8" s="16"/>
      <c r="M8" s="16"/>
      <c r="N8" s="16"/>
      <c r="O8" s="16"/>
      <c r="P8" s="16">
        <v>0.33</v>
      </c>
      <c r="Q8" s="16">
        <v>1.7600000000000001E-2</v>
      </c>
      <c r="R8" s="16">
        <v>1.5E-3</v>
      </c>
      <c r="S8" s="16">
        <v>5.5E-2</v>
      </c>
      <c r="T8" s="16"/>
      <c r="U8" s="16"/>
      <c r="V8" s="16"/>
      <c r="W8" s="16"/>
      <c r="X8" s="16"/>
    </row>
    <row r="9" spans="1:24" x14ac:dyDescent="0.25">
      <c r="A9" s="186" t="s">
        <v>25</v>
      </c>
      <c r="B9" s="192"/>
      <c r="C9" s="193"/>
      <c r="D9" s="135"/>
      <c r="E9" s="120"/>
      <c r="F9" s="17">
        <v>121</v>
      </c>
      <c r="G9" s="17">
        <v>121</v>
      </c>
      <c r="H9" s="140"/>
      <c r="I9" s="140"/>
      <c r="J9" s="140"/>
      <c r="K9" s="140"/>
      <c r="L9" s="140"/>
      <c r="M9" s="140"/>
      <c r="N9" s="140"/>
      <c r="O9" s="140"/>
      <c r="P9" s="16"/>
      <c r="Q9" s="16"/>
      <c r="R9" s="16"/>
      <c r="S9" s="16"/>
      <c r="T9" s="140"/>
      <c r="U9" s="140"/>
      <c r="V9" s="140"/>
      <c r="W9" s="140"/>
      <c r="X9" s="140"/>
    </row>
    <row r="10" spans="1:24" x14ac:dyDescent="0.25">
      <c r="A10" s="186" t="s">
        <v>75</v>
      </c>
      <c r="B10" s="192"/>
      <c r="C10" s="193"/>
      <c r="D10" s="135"/>
      <c r="E10" s="120"/>
      <c r="F10" s="17">
        <v>13.2</v>
      </c>
      <c r="G10" s="17">
        <v>13.2</v>
      </c>
      <c r="H10" s="140"/>
      <c r="I10" s="140"/>
      <c r="J10" s="140"/>
      <c r="K10" s="140"/>
      <c r="L10" s="140"/>
      <c r="M10" s="140"/>
      <c r="N10" s="140"/>
      <c r="O10" s="140"/>
      <c r="P10" s="16"/>
      <c r="Q10" s="16">
        <v>1E-4</v>
      </c>
      <c r="R10" s="16">
        <v>1.4E-3</v>
      </c>
      <c r="S10" s="16">
        <v>6.6E-3</v>
      </c>
      <c r="T10" s="140"/>
      <c r="U10" s="140"/>
      <c r="V10" s="140"/>
      <c r="W10" s="140"/>
      <c r="X10" s="140"/>
    </row>
    <row r="11" spans="1:24" x14ac:dyDescent="0.25">
      <c r="A11" s="186" t="s">
        <v>24</v>
      </c>
      <c r="B11" s="192"/>
      <c r="C11" s="193"/>
      <c r="D11" s="135"/>
      <c r="E11" s="120"/>
      <c r="F11" s="17">
        <v>1.8</v>
      </c>
      <c r="G11" s="17">
        <v>1.8</v>
      </c>
      <c r="H11" s="140"/>
      <c r="I11" s="140"/>
      <c r="J11" s="140"/>
      <c r="K11" s="140"/>
      <c r="L11" s="140"/>
      <c r="M11" s="140"/>
      <c r="N11" s="140"/>
      <c r="O11" s="140"/>
      <c r="P11" s="16">
        <v>2.7E-2</v>
      </c>
      <c r="Q11" s="16">
        <v>2.0000000000000001E-4</v>
      </c>
      <c r="R11" s="16"/>
      <c r="S11" s="16"/>
      <c r="T11" s="140"/>
      <c r="U11" s="140"/>
      <c r="V11" s="140"/>
      <c r="W11" s="140"/>
      <c r="X11" s="140"/>
    </row>
    <row r="12" spans="1:24" x14ac:dyDescent="0.25">
      <c r="A12" s="180" t="s">
        <v>23</v>
      </c>
      <c r="B12" s="181"/>
      <c r="C12" s="182"/>
      <c r="D12" s="132"/>
      <c r="E12" s="74"/>
      <c r="F12" s="47">
        <v>2.2000000000000002</v>
      </c>
      <c r="G12" s="47">
        <v>2.2000000000000002</v>
      </c>
      <c r="H12" s="74"/>
      <c r="I12" s="140"/>
      <c r="J12" s="140"/>
      <c r="K12" s="140"/>
      <c r="L12" s="140"/>
      <c r="M12" s="140"/>
      <c r="N12" s="140"/>
      <c r="O12" s="140"/>
      <c r="P12" s="16"/>
      <c r="Q12" s="16"/>
      <c r="R12" s="16"/>
      <c r="S12" s="16"/>
      <c r="T12" s="140"/>
      <c r="U12" s="140"/>
      <c r="V12" s="140"/>
      <c r="W12" s="140"/>
      <c r="X12" s="140"/>
    </row>
    <row r="13" spans="1:24" ht="14.25" customHeight="1" x14ac:dyDescent="0.25">
      <c r="A13" s="155" t="s">
        <v>147</v>
      </c>
      <c r="B13" s="156"/>
      <c r="C13" s="157"/>
      <c r="D13" s="18" t="s">
        <v>148</v>
      </c>
      <c r="E13" s="18">
        <v>200</v>
      </c>
      <c r="F13" s="28"/>
      <c r="G13" s="28"/>
      <c r="H13" s="18">
        <v>3.16</v>
      </c>
      <c r="I13" s="18">
        <v>2.67</v>
      </c>
      <c r="J13" s="18">
        <v>15.95</v>
      </c>
      <c r="K13" s="18">
        <v>100.6</v>
      </c>
      <c r="L13" s="15">
        <v>0.05</v>
      </c>
      <c r="M13" s="15">
        <v>1.3</v>
      </c>
      <c r="N13" s="15">
        <v>20</v>
      </c>
      <c r="O13" s="15">
        <v>0.16</v>
      </c>
      <c r="P13" s="15">
        <f>SUM(P14:P17)</f>
        <v>0.3</v>
      </c>
      <c r="Q13" s="15">
        <f t="shared" ref="Q13:S13" si="1">SUM(Q14:Q17)</f>
        <v>1.6E-2</v>
      </c>
      <c r="R13" s="15">
        <f t="shared" si="1"/>
        <v>1.4E-3</v>
      </c>
      <c r="S13" s="15">
        <f t="shared" si="1"/>
        <v>0.05</v>
      </c>
      <c r="T13" s="15">
        <v>125.8</v>
      </c>
      <c r="U13" s="15">
        <v>146.34</v>
      </c>
      <c r="V13" s="15">
        <v>90</v>
      </c>
      <c r="W13" s="15">
        <v>14</v>
      </c>
      <c r="X13" s="15">
        <v>0.13</v>
      </c>
    </row>
    <row r="14" spans="1:24" ht="12.75" customHeight="1" x14ac:dyDescent="0.25">
      <c r="A14" s="203" t="s">
        <v>22</v>
      </c>
      <c r="B14" s="204"/>
      <c r="C14" s="205"/>
      <c r="D14" s="18"/>
      <c r="E14" s="18"/>
      <c r="F14" s="28">
        <v>100</v>
      </c>
      <c r="G14" s="28">
        <v>100</v>
      </c>
      <c r="H14" s="18"/>
      <c r="I14" s="18"/>
      <c r="J14" s="18"/>
      <c r="K14" s="18"/>
      <c r="L14" s="16"/>
      <c r="M14" s="16"/>
      <c r="N14" s="16"/>
      <c r="O14" s="16"/>
      <c r="P14" s="17">
        <v>0.3</v>
      </c>
      <c r="Q14" s="17">
        <v>1.6E-2</v>
      </c>
      <c r="R14" s="17">
        <v>1.4E-3</v>
      </c>
      <c r="S14" s="17">
        <v>0.05</v>
      </c>
      <c r="T14" s="16"/>
      <c r="U14" s="16"/>
      <c r="V14" s="16"/>
      <c r="W14" s="16"/>
      <c r="X14" s="16"/>
    </row>
    <row r="15" spans="1:24" ht="13.5" customHeight="1" x14ac:dyDescent="0.25">
      <c r="A15" s="229" t="s">
        <v>23</v>
      </c>
      <c r="B15" s="230"/>
      <c r="C15" s="231"/>
      <c r="D15" s="43"/>
      <c r="E15" s="43"/>
      <c r="F15" s="43">
        <v>13</v>
      </c>
      <c r="G15" s="43">
        <v>13</v>
      </c>
      <c r="H15" s="43"/>
      <c r="I15" s="43"/>
      <c r="J15" s="43"/>
      <c r="K15" s="43"/>
      <c r="L15" s="16"/>
      <c r="M15" s="16"/>
      <c r="N15" s="16"/>
      <c r="O15" s="16"/>
      <c r="P15" s="15"/>
      <c r="Q15" s="15"/>
      <c r="R15" s="15"/>
      <c r="S15" s="15"/>
      <c r="T15" s="16"/>
      <c r="U15" s="16"/>
      <c r="V15" s="16"/>
      <c r="W15" s="16"/>
      <c r="X15" s="16"/>
    </row>
    <row r="16" spans="1:24" ht="14.25" customHeight="1" x14ac:dyDescent="0.25">
      <c r="A16" s="229" t="s">
        <v>213</v>
      </c>
      <c r="B16" s="230"/>
      <c r="C16" s="231"/>
      <c r="D16" s="43"/>
      <c r="E16" s="43"/>
      <c r="F16" s="43">
        <v>5</v>
      </c>
      <c r="G16" s="43">
        <v>5</v>
      </c>
      <c r="H16" s="43"/>
      <c r="I16" s="43"/>
      <c r="J16" s="43"/>
      <c r="K16" s="43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3.5" customHeight="1" x14ac:dyDescent="0.25">
      <c r="A17" s="229" t="s">
        <v>25</v>
      </c>
      <c r="B17" s="230"/>
      <c r="C17" s="231"/>
      <c r="D17" s="43"/>
      <c r="E17" s="43"/>
      <c r="F17" s="43">
        <v>108</v>
      </c>
      <c r="G17" s="43">
        <v>108</v>
      </c>
      <c r="H17" s="43"/>
      <c r="I17" s="43"/>
      <c r="J17" s="43"/>
      <c r="K17" s="43"/>
      <c r="L17" s="16"/>
      <c r="M17" s="16"/>
      <c r="N17" s="16"/>
      <c r="O17" s="16"/>
      <c r="P17" s="17"/>
      <c r="Q17" s="17"/>
      <c r="R17" s="17"/>
      <c r="S17" s="17"/>
      <c r="T17" s="16"/>
      <c r="U17" s="16"/>
      <c r="V17" s="16"/>
      <c r="W17" s="16"/>
      <c r="X17" s="16"/>
    </row>
    <row r="18" spans="1:24" x14ac:dyDescent="0.25">
      <c r="A18" s="155" t="s">
        <v>183</v>
      </c>
      <c r="B18" s="156"/>
      <c r="C18" s="157"/>
      <c r="D18" s="15" t="s">
        <v>184</v>
      </c>
      <c r="E18" s="76">
        <v>53</v>
      </c>
      <c r="F18" s="68"/>
      <c r="G18" s="68"/>
      <c r="H18" s="76">
        <v>4.93</v>
      </c>
      <c r="I18" s="76">
        <v>8.77</v>
      </c>
      <c r="J18" s="76">
        <v>0.93</v>
      </c>
      <c r="K18" s="76">
        <v>102.33799999999999</v>
      </c>
      <c r="L18" s="20">
        <v>3.5999999999999997E-2</v>
      </c>
      <c r="M18" s="20">
        <v>9.0999999999999998E-2</v>
      </c>
      <c r="N18" s="20">
        <v>114.72</v>
      </c>
      <c r="O18" s="20">
        <v>0.18</v>
      </c>
      <c r="P18" s="22">
        <f>SUM(P19:P21)</f>
        <v>0.95500000000000007</v>
      </c>
      <c r="Q18" s="22">
        <f t="shared" ref="Q18:S18" si="2">SUM(Q19:Q21)</f>
        <v>1.6999999999999998E-2</v>
      </c>
      <c r="R18" s="22">
        <f t="shared" si="2"/>
        <v>4.5999999999999999E-3</v>
      </c>
      <c r="S18" s="22">
        <f t="shared" si="2"/>
        <v>2.9499999999999998E-2</v>
      </c>
      <c r="T18" s="20">
        <v>36.43</v>
      </c>
      <c r="U18" s="20">
        <v>70.3</v>
      </c>
      <c r="V18" s="20">
        <v>79.8</v>
      </c>
      <c r="W18" s="20">
        <v>5.7</v>
      </c>
      <c r="X18" s="20">
        <v>0.93</v>
      </c>
    </row>
    <row r="19" spans="1:24" x14ac:dyDescent="0.25">
      <c r="A19" s="191" t="s">
        <v>185</v>
      </c>
      <c r="B19" s="187"/>
      <c r="C19" s="188"/>
      <c r="D19" s="43"/>
      <c r="E19" s="41"/>
      <c r="F19" s="43">
        <v>40</v>
      </c>
      <c r="G19" s="41">
        <v>40</v>
      </c>
      <c r="H19" s="10"/>
      <c r="I19" s="41"/>
      <c r="J19" s="41"/>
      <c r="K19" s="112"/>
      <c r="L19" s="110"/>
      <c r="M19" s="40"/>
      <c r="N19" s="40"/>
      <c r="O19" s="40"/>
      <c r="P19" s="17">
        <v>0.88</v>
      </c>
      <c r="Q19" s="140">
        <v>1.44E-2</v>
      </c>
      <c r="R19" s="140">
        <v>4.4000000000000003E-3</v>
      </c>
      <c r="S19" s="140">
        <v>2.1999999999999999E-2</v>
      </c>
      <c r="T19" s="40"/>
      <c r="U19" s="40"/>
      <c r="V19" s="40"/>
      <c r="W19" s="40"/>
      <c r="X19" s="40"/>
    </row>
    <row r="20" spans="1:24" x14ac:dyDescent="0.25">
      <c r="A20" s="186" t="s">
        <v>22</v>
      </c>
      <c r="B20" s="192"/>
      <c r="C20" s="193"/>
      <c r="D20" s="43"/>
      <c r="E20" s="41"/>
      <c r="F20" s="41">
        <v>15</v>
      </c>
      <c r="G20" s="41">
        <v>15</v>
      </c>
      <c r="H20" s="10"/>
      <c r="I20" s="41"/>
      <c r="J20" s="41"/>
      <c r="K20" s="112"/>
      <c r="L20" s="40"/>
      <c r="M20" s="40"/>
      <c r="N20" s="40"/>
      <c r="O20" s="40"/>
      <c r="P20" s="140">
        <v>4.4999999999999998E-2</v>
      </c>
      <c r="Q20" s="140">
        <v>2.3999999999999998E-3</v>
      </c>
      <c r="R20" s="140">
        <v>2.0000000000000001E-4</v>
      </c>
      <c r="S20" s="140">
        <v>7.4999999999999997E-3</v>
      </c>
      <c r="T20" s="40"/>
      <c r="U20" s="40"/>
      <c r="V20" s="40"/>
      <c r="W20" s="40"/>
      <c r="X20" s="40"/>
    </row>
    <row r="21" spans="1:24" x14ac:dyDescent="0.25">
      <c r="A21" s="186" t="s">
        <v>24</v>
      </c>
      <c r="B21" s="192"/>
      <c r="C21" s="193"/>
      <c r="D21" s="43"/>
      <c r="E21" s="41"/>
      <c r="F21" s="41">
        <v>2</v>
      </c>
      <c r="G21" s="41">
        <v>2</v>
      </c>
      <c r="H21" s="10"/>
      <c r="I21" s="41"/>
      <c r="J21" s="41"/>
      <c r="K21" s="112"/>
      <c r="L21" s="40"/>
      <c r="M21" s="40"/>
      <c r="N21" s="40"/>
      <c r="O21" s="40"/>
      <c r="P21" s="140">
        <v>0.03</v>
      </c>
      <c r="Q21" s="140">
        <v>2.0000000000000001E-4</v>
      </c>
      <c r="R21" s="140"/>
      <c r="S21" s="140"/>
      <c r="T21" s="40"/>
      <c r="U21" s="40"/>
      <c r="V21" s="40"/>
      <c r="W21" s="40"/>
      <c r="X21" s="40"/>
    </row>
    <row r="22" spans="1:24" ht="12.75" customHeight="1" x14ac:dyDescent="0.25">
      <c r="A22" s="200" t="s">
        <v>99</v>
      </c>
      <c r="B22" s="201"/>
      <c r="C22" s="202"/>
      <c r="D22" s="18" t="s">
        <v>100</v>
      </c>
      <c r="E22" s="18">
        <v>21</v>
      </c>
      <c r="F22" s="18">
        <v>22</v>
      </c>
      <c r="G22" s="18">
        <v>21</v>
      </c>
      <c r="H22" s="18">
        <v>4.87</v>
      </c>
      <c r="I22" s="18">
        <v>6.19</v>
      </c>
      <c r="J22" s="18">
        <v>0</v>
      </c>
      <c r="K22" s="18">
        <v>75.63</v>
      </c>
      <c r="L22" s="18">
        <v>0.1</v>
      </c>
      <c r="M22" s="18">
        <v>0.15</v>
      </c>
      <c r="N22" s="18">
        <v>54.62</v>
      </c>
      <c r="O22" s="18">
        <v>0.06</v>
      </c>
      <c r="P22" s="94">
        <v>0.2112</v>
      </c>
      <c r="Q22" s="94">
        <v>2.3999999999999998E-3</v>
      </c>
      <c r="R22" s="94">
        <v>0</v>
      </c>
      <c r="S22" s="94">
        <v>0</v>
      </c>
      <c r="T22" s="18">
        <v>184.87</v>
      </c>
      <c r="U22" s="18">
        <v>18.489999999999998</v>
      </c>
      <c r="V22" s="18">
        <v>105.04</v>
      </c>
      <c r="W22" s="18">
        <v>7.35</v>
      </c>
      <c r="X22" s="18">
        <v>0.21</v>
      </c>
    </row>
    <row r="23" spans="1:24" ht="14.25" customHeight="1" x14ac:dyDescent="0.25">
      <c r="A23" s="200" t="s">
        <v>211</v>
      </c>
      <c r="B23" s="201"/>
      <c r="C23" s="202"/>
      <c r="D23" s="18" t="s">
        <v>31</v>
      </c>
      <c r="E23" s="18">
        <v>5</v>
      </c>
      <c r="F23" s="10"/>
      <c r="G23" s="10"/>
      <c r="H23" s="18">
        <v>0.04</v>
      </c>
      <c r="I23" s="18">
        <v>3.62</v>
      </c>
      <c r="J23" s="18">
        <v>6.5000000000000002E-2</v>
      </c>
      <c r="K23" s="48">
        <v>33</v>
      </c>
      <c r="L23" s="15">
        <v>0</v>
      </c>
      <c r="M23" s="15">
        <v>0</v>
      </c>
      <c r="N23" s="15">
        <v>20</v>
      </c>
      <c r="O23" s="15">
        <v>5.0000000000000001E-3</v>
      </c>
      <c r="P23" s="18">
        <v>7.4999999999999997E-2</v>
      </c>
      <c r="Q23" s="18">
        <v>5.0000000000000001E-4</v>
      </c>
      <c r="R23" s="18">
        <v>0</v>
      </c>
      <c r="S23" s="18">
        <v>0</v>
      </c>
      <c r="T23" s="15">
        <v>1.2</v>
      </c>
      <c r="U23" s="15">
        <v>1.5</v>
      </c>
      <c r="V23" s="15">
        <v>1.5</v>
      </c>
      <c r="W23" s="15">
        <v>0</v>
      </c>
      <c r="X23" s="15">
        <v>0.01</v>
      </c>
    </row>
    <row r="24" spans="1:24" x14ac:dyDescent="0.25">
      <c r="A24" s="155" t="s">
        <v>30</v>
      </c>
      <c r="B24" s="156"/>
      <c r="C24" s="157"/>
      <c r="D24" s="43"/>
      <c r="E24" s="18">
        <v>60</v>
      </c>
      <c r="F24" s="18"/>
      <c r="G24" s="18"/>
      <c r="H24" s="10">
        <v>4.74</v>
      </c>
      <c r="I24" s="10">
        <v>0.6</v>
      </c>
      <c r="J24" s="10">
        <v>28.99</v>
      </c>
      <c r="K24" s="13">
        <v>141.06</v>
      </c>
      <c r="L24" s="15">
        <v>0.09</v>
      </c>
      <c r="M24" s="15">
        <v>0</v>
      </c>
      <c r="N24" s="15">
        <v>0</v>
      </c>
      <c r="O24" s="15">
        <v>0.36</v>
      </c>
      <c r="P24" s="15">
        <v>0</v>
      </c>
      <c r="Q24" s="15">
        <v>3.3999999999999998E-3</v>
      </c>
      <c r="R24" s="15">
        <v>1.32E-2</v>
      </c>
      <c r="S24" s="15">
        <v>1.6799999999999999E-2</v>
      </c>
      <c r="T24" s="15">
        <v>13.8</v>
      </c>
      <c r="U24" s="15">
        <v>79.83</v>
      </c>
      <c r="V24" s="15">
        <v>52.2</v>
      </c>
      <c r="W24" s="15">
        <v>19.8</v>
      </c>
      <c r="X24" s="15">
        <v>1.2</v>
      </c>
    </row>
    <row r="25" spans="1:24" x14ac:dyDescent="0.25">
      <c r="A25" s="155" t="s">
        <v>268</v>
      </c>
      <c r="B25" s="156"/>
      <c r="C25" s="157"/>
      <c r="D25" s="16"/>
      <c r="E25" s="15">
        <v>30</v>
      </c>
      <c r="F25" s="15"/>
      <c r="G25" s="15"/>
      <c r="H25" s="20">
        <v>2.2999999999999998</v>
      </c>
      <c r="I25" s="20">
        <v>0.42</v>
      </c>
      <c r="J25" s="20">
        <v>11.31</v>
      </c>
      <c r="K25" s="126">
        <v>60.31</v>
      </c>
      <c r="L25" s="15">
        <v>0.06</v>
      </c>
      <c r="M25" s="15">
        <v>0</v>
      </c>
      <c r="N25" s="15">
        <v>0</v>
      </c>
      <c r="O25" s="15">
        <v>2.7E-2</v>
      </c>
      <c r="P25" s="15">
        <v>0</v>
      </c>
      <c r="Q25" s="15">
        <v>1.6999999999999999E-3</v>
      </c>
      <c r="R25" s="15">
        <v>0</v>
      </c>
      <c r="S25" s="15">
        <v>0</v>
      </c>
      <c r="T25" s="15">
        <v>9.9</v>
      </c>
      <c r="U25" s="15">
        <v>73.2</v>
      </c>
      <c r="V25" s="15">
        <v>58.2</v>
      </c>
      <c r="W25" s="15">
        <v>17.100000000000001</v>
      </c>
      <c r="X25" s="15">
        <v>1.35</v>
      </c>
    </row>
    <row r="26" spans="1:24" x14ac:dyDescent="0.25">
      <c r="A26" s="200" t="s">
        <v>257</v>
      </c>
      <c r="B26" s="201"/>
      <c r="C26" s="202"/>
      <c r="D26" s="43"/>
      <c r="E26" s="18">
        <f>SUM(E7:E25)</f>
        <v>589</v>
      </c>
      <c r="F26" s="18"/>
      <c r="G26" s="18"/>
      <c r="H26" s="18">
        <f t="shared" ref="H26:O26" si="3">SUM(H7:H25)</f>
        <v>23.31</v>
      </c>
      <c r="I26" s="18">
        <f t="shared" si="3"/>
        <v>26.200000000000003</v>
      </c>
      <c r="J26" s="18">
        <f t="shared" si="3"/>
        <v>64.004999999999995</v>
      </c>
      <c r="K26" s="18">
        <f t="shared" si="3"/>
        <v>591.26800000000003</v>
      </c>
      <c r="L26" s="18">
        <f t="shared" si="3"/>
        <v>0.376</v>
      </c>
      <c r="M26" s="18">
        <f t="shared" si="3"/>
        <v>2.2710000000000004</v>
      </c>
      <c r="N26" s="18">
        <f t="shared" si="3"/>
        <v>238.38</v>
      </c>
      <c r="O26" s="18">
        <f t="shared" si="3"/>
        <v>0.94200000000000006</v>
      </c>
      <c r="P26" s="94">
        <f>SUM(P25+P24+P23+P22+P18+P13+P7)</f>
        <v>1.8982000000000001</v>
      </c>
      <c r="Q26" s="94">
        <f t="shared" ref="Q26:S26" si="4">SUM(Q25+Q24+Q23+Q22+Q18+Q13+Q7)</f>
        <v>5.8899999999999994E-2</v>
      </c>
      <c r="R26" s="94">
        <f t="shared" si="4"/>
        <v>2.2099999999999998E-2</v>
      </c>
      <c r="S26" s="94">
        <f t="shared" si="4"/>
        <v>0.15789999999999998</v>
      </c>
      <c r="T26" s="18">
        <f>SUM(T7:T25)</f>
        <v>512.37</v>
      </c>
      <c r="U26" s="18">
        <f>SUM(U7:U25)</f>
        <v>551.38</v>
      </c>
      <c r="V26" s="18">
        <f>SUM(V7:V25)</f>
        <v>486.78000000000003</v>
      </c>
      <c r="W26" s="18">
        <f>SUM(W7:W25)</f>
        <v>79.5</v>
      </c>
      <c r="X26" s="18">
        <f>SUM(X7:X25)</f>
        <v>3.96</v>
      </c>
    </row>
    <row r="27" spans="1:24" x14ac:dyDescent="0.25">
      <c r="A27" s="203"/>
      <c r="B27" s="204"/>
      <c r="C27" s="205"/>
      <c r="D27" s="197" t="s">
        <v>32</v>
      </c>
      <c r="E27" s="213"/>
      <c r="F27" s="213"/>
      <c r="G27" s="214"/>
      <c r="H27" s="41"/>
      <c r="I27" s="41"/>
      <c r="J27" s="41"/>
      <c r="K27" s="112"/>
      <c r="L27" s="40"/>
      <c r="M27" s="40"/>
      <c r="N27" s="40"/>
      <c r="O27" s="40"/>
      <c r="P27" s="19"/>
      <c r="Q27" s="19"/>
      <c r="R27" s="19"/>
      <c r="S27" s="19"/>
      <c r="T27" s="40"/>
      <c r="U27" s="40"/>
      <c r="V27" s="40"/>
      <c r="W27" s="40"/>
      <c r="X27" s="40"/>
    </row>
    <row r="28" spans="1:24" ht="12" customHeight="1" x14ac:dyDescent="0.25">
      <c r="A28" s="194" t="s">
        <v>247</v>
      </c>
      <c r="B28" s="195"/>
      <c r="C28" s="196"/>
      <c r="D28" s="46" t="s">
        <v>59</v>
      </c>
      <c r="E28" s="46">
        <v>200</v>
      </c>
      <c r="F28" s="100">
        <v>200</v>
      </c>
      <c r="G28" s="100">
        <v>200</v>
      </c>
      <c r="H28" s="15">
        <v>3</v>
      </c>
      <c r="I28" s="15">
        <v>1</v>
      </c>
      <c r="J28" s="15">
        <v>42</v>
      </c>
      <c r="K28" s="54">
        <v>192</v>
      </c>
      <c r="L28" s="15">
        <v>0.08</v>
      </c>
      <c r="M28" s="15">
        <v>20</v>
      </c>
      <c r="N28" s="15">
        <v>0</v>
      </c>
      <c r="O28" s="15">
        <v>0.1</v>
      </c>
      <c r="P28" s="19"/>
      <c r="Q28" s="19"/>
      <c r="R28" s="19"/>
      <c r="S28" s="19"/>
      <c r="T28" s="15">
        <v>16</v>
      </c>
      <c r="U28" s="15">
        <v>696</v>
      </c>
      <c r="V28" s="15">
        <v>56</v>
      </c>
      <c r="W28" s="15">
        <v>84</v>
      </c>
      <c r="X28" s="15">
        <v>1.2</v>
      </c>
    </row>
    <row r="29" spans="1:24" ht="13.5" customHeight="1" x14ac:dyDescent="0.25">
      <c r="A29" s="200" t="s">
        <v>259</v>
      </c>
      <c r="B29" s="201"/>
      <c r="C29" s="202"/>
      <c r="D29" s="16"/>
      <c r="E29" s="15">
        <f>SUM(E28)</f>
        <v>200</v>
      </c>
      <c r="F29" s="15"/>
      <c r="G29" s="15"/>
      <c r="H29" s="15">
        <f>SUM(H28)</f>
        <v>3</v>
      </c>
      <c r="I29" s="15">
        <f t="shared" ref="I29:X29" si="5">SUM(I28)</f>
        <v>1</v>
      </c>
      <c r="J29" s="15">
        <f t="shared" si="5"/>
        <v>42</v>
      </c>
      <c r="K29" s="15">
        <f t="shared" si="5"/>
        <v>192</v>
      </c>
      <c r="L29" s="15">
        <f t="shared" si="5"/>
        <v>0.08</v>
      </c>
      <c r="M29" s="15">
        <f t="shared" si="5"/>
        <v>20</v>
      </c>
      <c r="N29" s="15">
        <f t="shared" si="5"/>
        <v>0</v>
      </c>
      <c r="O29" s="15">
        <f t="shared" si="5"/>
        <v>0.1</v>
      </c>
      <c r="P29" s="15">
        <f t="shared" si="5"/>
        <v>0</v>
      </c>
      <c r="Q29" s="15">
        <f t="shared" si="5"/>
        <v>0</v>
      </c>
      <c r="R29" s="15">
        <f t="shared" si="5"/>
        <v>0</v>
      </c>
      <c r="S29" s="15">
        <f t="shared" si="5"/>
        <v>0</v>
      </c>
      <c r="T29" s="15">
        <f t="shared" si="5"/>
        <v>16</v>
      </c>
      <c r="U29" s="15">
        <f t="shared" si="5"/>
        <v>696</v>
      </c>
      <c r="V29" s="15">
        <f t="shared" si="5"/>
        <v>56</v>
      </c>
      <c r="W29" s="15">
        <f t="shared" si="5"/>
        <v>84</v>
      </c>
      <c r="X29" s="15">
        <f t="shared" si="5"/>
        <v>1.2</v>
      </c>
    </row>
    <row r="30" spans="1:24" x14ac:dyDescent="0.25">
      <c r="A30" s="228"/>
      <c r="B30" s="228"/>
      <c r="C30" s="228"/>
      <c r="D30" s="197" t="s">
        <v>38</v>
      </c>
      <c r="E30" s="198"/>
      <c r="F30" s="198"/>
      <c r="G30" s="199"/>
      <c r="H30" s="40"/>
      <c r="I30" s="40"/>
      <c r="J30" s="40"/>
      <c r="K30" s="77"/>
      <c r="L30" s="40"/>
      <c r="M30" s="40"/>
      <c r="N30" s="40"/>
      <c r="O30" s="40"/>
      <c r="P30" s="15"/>
      <c r="Q30" s="15"/>
      <c r="R30" s="15"/>
      <c r="S30" s="15"/>
      <c r="T30" s="40"/>
      <c r="U30" s="40"/>
      <c r="V30" s="40"/>
      <c r="W30" s="40"/>
      <c r="X30" s="40"/>
    </row>
    <row r="31" spans="1:24" x14ac:dyDescent="0.25">
      <c r="A31" s="155" t="s">
        <v>296</v>
      </c>
      <c r="B31" s="156"/>
      <c r="C31" s="157"/>
      <c r="D31" s="135" t="s">
        <v>205</v>
      </c>
      <c r="E31" s="15">
        <v>250</v>
      </c>
      <c r="F31" s="106"/>
      <c r="G31" s="106"/>
      <c r="H31" s="15">
        <v>1.8</v>
      </c>
      <c r="I31" s="15">
        <v>4.92</v>
      </c>
      <c r="J31" s="15">
        <v>10.93</v>
      </c>
      <c r="K31" s="15">
        <v>103.75</v>
      </c>
      <c r="L31" s="15">
        <v>0.05</v>
      </c>
      <c r="M31" s="15">
        <v>10.67</v>
      </c>
      <c r="N31" s="15">
        <v>0</v>
      </c>
      <c r="O31" s="15">
        <v>4.7E-2</v>
      </c>
      <c r="P31" s="15">
        <f>SUM(P33:P43)</f>
        <v>3.7000000000000002E-3</v>
      </c>
      <c r="Q31" s="15">
        <f t="shared" ref="Q31:S31" si="6">SUM(Q33:Q43)</f>
        <v>3.0600000000000002E-2</v>
      </c>
      <c r="R31" s="15">
        <f t="shared" si="6"/>
        <v>0</v>
      </c>
      <c r="S31" s="15">
        <f t="shared" si="6"/>
        <v>1.21E-2</v>
      </c>
      <c r="T31" s="15">
        <v>49.72</v>
      </c>
      <c r="U31" s="15">
        <v>385.3</v>
      </c>
      <c r="V31" s="15">
        <v>54.6</v>
      </c>
      <c r="W31" s="15">
        <v>26.12</v>
      </c>
      <c r="X31" s="15">
        <v>1.22</v>
      </c>
    </row>
    <row r="32" spans="1:24" x14ac:dyDescent="0.25">
      <c r="A32" s="155" t="s">
        <v>157</v>
      </c>
      <c r="B32" s="156"/>
      <c r="C32" s="157"/>
      <c r="D32" s="40"/>
      <c r="E32" s="57">
        <v>5</v>
      </c>
      <c r="F32" s="40"/>
      <c r="G32" s="40"/>
      <c r="H32" s="40"/>
      <c r="I32" s="40"/>
      <c r="J32" s="40"/>
      <c r="K32" s="77"/>
      <c r="L32" s="40"/>
      <c r="M32" s="40"/>
      <c r="N32" s="40"/>
      <c r="O32" s="40"/>
      <c r="P32" s="18"/>
      <c r="Q32" s="18"/>
      <c r="R32" s="18"/>
      <c r="S32" s="18"/>
      <c r="T32" s="40"/>
      <c r="U32" s="40"/>
      <c r="V32" s="40"/>
      <c r="W32" s="40"/>
      <c r="X32" s="40"/>
    </row>
    <row r="33" spans="1:24" x14ac:dyDescent="0.25">
      <c r="A33" s="191" t="s">
        <v>78</v>
      </c>
      <c r="B33" s="187"/>
      <c r="C33" s="188"/>
      <c r="D33" s="40"/>
      <c r="E33" s="40"/>
      <c r="F33" s="40">
        <v>50</v>
      </c>
      <c r="G33" s="40">
        <v>40</v>
      </c>
      <c r="H33" s="40"/>
      <c r="I33" s="40"/>
      <c r="J33" s="40"/>
      <c r="K33" s="77"/>
      <c r="L33" s="40"/>
      <c r="M33" s="40"/>
      <c r="N33" s="40"/>
      <c r="O33" s="40"/>
      <c r="P33" s="17"/>
      <c r="Q33" s="17">
        <v>2.8000000000000001E-2</v>
      </c>
      <c r="R33" s="17"/>
      <c r="S33" s="17"/>
      <c r="T33" s="40"/>
      <c r="U33" s="40"/>
      <c r="V33" s="40"/>
      <c r="W33" s="40"/>
      <c r="X33" s="40"/>
    </row>
    <row r="34" spans="1:24" x14ac:dyDescent="0.25">
      <c r="A34" s="191" t="s">
        <v>42</v>
      </c>
      <c r="B34" s="187"/>
      <c r="C34" s="188"/>
      <c r="D34" s="40"/>
      <c r="E34" s="40"/>
      <c r="F34" s="118">
        <v>26.8</v>
      </c>
      <c r="G34" s="40">
        <v>20</v>
      </c>
      <c r="H34" s="40"/>
      <c r="I34" s="40"/>
      <c r="J34" s="40"/>
      <c r="K34" s="77"/>
      <c r="L34" s="40"/>
      <c r="M34" s="40"/>
      <c r="N34" s="40"/>
      <c r="O34" s="40"/>
      <c r="P34" s="15"/>
      <c r="Q34" s="17">
        <v>1.1000000000000001E-3</v>
      </c>
      <c r="R34" s="17"/>
      <c r="S34" s="17">
        <v>8.0000000000000002E-3</v>
      </c>
      <c r="T34" s="40"/>
      <c r="U34" s="40"/>
      <c r="V34" s="40"/>
      <c r="W34" s="40"/>
      <c r="X34" s="40"/>
    </row>
    <row r="35" spans="1:24" x14ac:dyDescent="0.25">
      <c r="A35" s="191" t="s">
        <v>43</v>
      </c>
      <c r="B35" s="187"/>
      <c r="C35" s="188"/>
      <c r="D35" s="40"/>
      <c r="E35" s="40"/>
      <c r="F35" s="40">
        <v>12.5</v>
      </c>
      <c r="G35" s="40">
        <v>10</v>
      </c>
      <c r="H35" s="40"/>
      <c r="I35" s="40"/>
      <c r="J35" s="40"/>
      <c r="K35" s="77"/>
      <c r="L35" s="40"/>
      <c r="M35" s="40"/>
      <c r="N35" s="40"/>
      <c r="O35" s="40"/>
      <c r="P35" s="15"/>
      <c r="Q35" s="17">
        <v>5.9999999999999995E-4</v>
      </c>
      <c r="R35" s="17"/>
      <c r="S35" s="17">
        <v>4.0000000000000002E-4</v>
      </c>
      <c r="T35" s="40"/>
      <c r="U35" s="40"/>
      <c r="V35" s="40"/>
      <c r="W35" s="40"/>
      <c r="X35" s="40"/>
    </row>
    <row r="36" spans="1:24" x14ac:dyDescent="0.25">
      <c r="A36" s="191" t="s">
        <v>44</v>
      </c>
      <c r="B36" s="187"/>
      <c r="C36" s="188"/>
      <c r="D36" s="40"/>
      <c r="E36" s="40"/>
      <c r="F36" s="40">
        <v>12</v>
      </c>
      <c r="G36" s="40">
        <v>10</v>
      </c>
      <c r="H36" s="40"/>
      <c r="I36" s="40"/>
      <c r="J36" s="40"/>
      <c r="K36" s="77"/>
      <c r="L36" s="40"/>
      <c r="M36" s="40"/>
      <c r="N36" s="40"/>
      <c r="O36" s="40"/>
      <c r="P36" s="16"/>
      <c r="Q36" s="148"/>
      <c r="R36" s="16"/>
      <c r="S36" s="17">
        <v>3.7000000000000002E-3</v>
      </c>
      <c r="T36" s="40"/>
      <c r="U36" s="40"/>
      <c r="V36" s="40"/>
      <c r="W36" s="40"/>
      <c r="X36" s="40"/>
    </row>
    <row r="37" spans="1:24" x14ac:dyDescent="0.25">
      <c r="A37" s="191" t="s">
        <v>45</v>
      </c>
      <c r="B37" s="187"/>
      <c r="C37" s="188"/>
      <c r="D37" s="40"/>
      <c r="E37" s="40"/>
      <c r="F37" s="40">
        <v>3</v>
      </c>
      <c r="G37" s="40">
        <v>3</v>
      </c>
      <c r="H37" s="40"/>
      <c r="I37" s="40"/>
      <c r="J37" s="40"/>
      <c r="K37" s="77"/>
      <c r="L37" s="40"/>
      <c r="M37" s="40"/>
      <c r="N37" s="40"/>
      <c r="O37" s="40"/>
      <c r="P37" s="15"/>
      <c r="Q37" s="148"/>
      <c r="R37" s="17"/>
      <c r="S37" s="17"/>
      <c r="T37" s="40"/>
      <c r="U37" s="40"/>
      <c r="V37" s="40"/>
      <c r="W37" s="40"/>
      <c r="X37" s="40"/>
    </row>
    <row r="38" spans="1:24" x14ac:dyDescent="0.25">
      <c r="A38" s="191" t="s">
        <v>46</v>
      </c>
      <c r="B38" s="187"/>
      <c r="C38" s="188"/>
      <c r="D38" s="40"/>
      <c r="E38" s="40"/>
      <c r="F38" s="40">
        <v>5</v>
      </c>
      <c r="G38" s="40">
        <v>5</v>
      </c>
      <c r="H38" s="40"/>
      <c r="I38" s="40"/>
      <c r="J38" s="40"/>
      <c r="K38" s="77"/>
      <c r="L38" s="40"/>
      <c r="M38" s="40"/>
      <c r="N38" s="40"/>
      <c r="O38" s="40"/>
      <c r="P38" s="16"/>
      <c r="Q38" s="16"/>
      <c r="R38" s="16"/>
      <c r="S38" s="16"/>
      <c r="T38" s="40"/>
      <c r="U38" s="40"/>
      <c r="V38" s="40"/>
      <c r="W38" s="40"/>
      <c r="X38" s="40"/>
    </row>
    <row r="39" spans="1:24" x14ac:dyDescent="0.25">
      <c r="A39" s="191" t="s">
        <v>113</v>
      </c>
      <c r="B39" s="187"/>
      <c r="C39" s="188"/>
      <c r="D39" s="40"/>
      <c r="E39" s="40"/>
      <c r="F39" s="40">
        <v>25</v>
      </c>
      <c r="G39" s="40">
        <v>20</v>
      </c>
      <c r="H39" s="40"/>
      <c r="I39" s="40"/>
      <c r="J39" s="40"/>
      <c r="K39" s="77"/>
      <c r="L39" s="40"/>
      <c r="M39" s="40"/>
      <c r="N39" s="40"/>
      <c r="O39" s="40"/>
      <c r="P39" s="16"/>
      <c r="Q39" s="16">
        <v>8.9999999999999998E-4</v>
      </c>
      <c r="R39" s="16"/>
      <c r="S39" s="16"/>
      <c r="T39" s="40"/>
      <c r="U39" s="40"/>
      <c r="V39" s="40"/>
      <c r="W39" s="40"/>
      <c r="X39" s="40"/>
    </row>
    <row r="40" spans="1:24" x14ac:dyDescent="0.25">
      <c r="A40" s="186" t="s">
        <v>23</v>
      </c>
      <c r="B40" s="187"/>
      <c r="C40" s="188"/>
      <c r="D40" s="40"/>
      <c r="E40" s="40"/>
      <c r="F40" s="40">
        <v>1</v>
      </c>
      <c r="G40" s="40">
        <v>1</v>
      </c>
      <c r="H40" s="40"/>
      <c r="I40" s="40"/>
      <c r="J40" s="40"/>
      <c r="K40" s="77"/>
      <c r="L40" s="40"/>
      <c r="M40" s="40"/>
      <c r="N40" s="40"/>
      <c r="O40" s="40"/>
      <c r="P40" s="16"/>
      <c r="Q40" s="16"/>
      <c r="R40" s="16"/>
      <c r="S40" s="16"/>
      <c r="T40" s="40"/>
      <c r="U40" s="40"/>
      <c r="V40" s="40"/>
      <c r="W40" s="40"/>
      <c r="X40" s="40"/>
    </row>
    <row r="41" spans="1:24" x14ac:dyDescent="0.25">
      <c r="A41" s="191" t="s">
        <v>53</v>
      </c>
      <c r="B41" s="187"/>
      <c r="C41" s="188"/>
      <c r="D41" s="40"/>
      <c r="E41" s="40"/>
      <c r="F41" s="40">
        <v>5</v>
      </c>
      <c r="G41" s="40">
        <v>5</v>
      </c>
      <c r="H41" s="40"/>
      <c r="I41" s="40"/>
      <c r="J41" s="40"/>
      <c r="K41" s="77"/>
      <c r="L41" s="40"/>
      <c r="M41" s="40"/>
      <c r="N41" s="40"/>
      <c r="O41" s="40"/>
      <c r="P41" s="16">
        <v>3.7000000000000002E-3</v>
      </c>
      <c r="Q41" s="16"/>
      <c r="R41" s="16"/>
      <c r="S41" s="16"/>
      <c r="T41" s="40"/>
      <c r="U41" s="40"/>
      <c r="V41" s="40"/>
      <c r="W41" s="40"/>
      <c r="X41" s="40"/>
    </row>
    <row r="42" spans="1:24" x14ac:dyDescent="0.25">
      <c r="A42" s="191" t="s">
        <v>49</v>
      </c>
      <c r="B42" s="187"/>
      <c r="C42" s="188"/>
      <c r="D42" s="40"/>
      <c r="E42" s="40"/>
      <c r="F42" s="40">
        <v>0.02</v>
      </c>
      <c r="G42" s="40">
        <v>0.02</v>
      </c>
      <c r="H42" s="40"/>
      <c r="I42" s="40"/>
      <c r="J42" s="40"/>
      <c r="K42" s="77"/>
      <c r="L42" s="40"/>
      <c r="M42" s="40"/>
      <c r="N42" s="40"/>
      <c r="O42" s="40"/>
      <c r="P42" s="16"/>
      <c r="Q42" s="16"/>
      <c r="R42" s="16"/>
      <c r="S42" s="16"/>
      <c r="T42" s="40"/>
      <c r="U42" s="40"/>
      <c r="V42" s="40"/>
      <c r="W42" s="40"/>
      <c r="X42" s="40"/>
    </row>
    <row r="43" spans="1:24" x14ac:dyDescent="0.25">
      <c r="A43" s="191" t="s">
        <v>25</v>
      </c>
      <c r="B43" s="187"/>
      <c r="C43" s="188"/>
      <c r="D43" s="40"/>
      <c r="E43" s="40"/>
      <c r="F43" s="40">
        <v>200</v>
      </c>
      <c r="G43" s="40">
        <v>200</v>
      </c>
      <c r="H43" s="40"/>
      <c r="I43" s="40"/>
      <c r="J43" s="40"/>
      <c r="K43" s="77"/>
      <c r="L43" s="40"/>
      <c r="M43" s="40"/>
      <c r="N43" s="40"/>
      <c r="O43" s="40"/>
      <c r="P43" s="16"/>
      <c r="Q43" s="16"/>
      <c r="R43" s="16"/>
      <c r="S43" s="16"/>
      <c r="T43" s="40"/>
      <c r="U43" s="40"/>
      <c r="V43" s="40"/>
      <c r="W43" s="40"/>
      <c r="X43" s="40"/>
    </row>
    <row r="44" spans="1:24" x14ac:dyDescent="0.25">
      <c r="A44" s="250" t="s">
        <v>297</v>
      </c>
      <c r="B44" s="250"/>
      <c r="C44" s="250"/>
      <c r="D44" s="15" t="s">
        <v>298</v>
      </c>
      <c r="E44" s="15">
        <v>100</v>
      </c>
      <c r="F44" s="15"/>
      <c r="G44" s="15"/>
      <c r="H44" s="15">
        <v>17.55</v>
      </c>
      <c r="I44" s="15">
        <v>14.05</v>
      </c>
      <c r="J44" s="15">
        <v>2.2000000000000002</v>
      </c>
      <c r="K44" s="54">
        <v>203.75</v>
      </c>
      <c r="L44" s="15">
        <v>3.6999999999999998E-2</v>
      </c>
      <c r="M44" s="15">
        <v>1.2E-2</v>
      </c>
      <c r="N44" s="15">
        <v>12.63</v>
      </c>
      <c r="O44" s="15">
        <v>8.6999999999999994E-2</v>
      </c>
      <c r="P44" s="57">
        <f>SUM(P45:P49)</f>
        <v>0</v>
      </c>
      <c r="Q44" s="57">
        <f t="shared" ref="Q44:S44" si="7">SUM(Q45:Q49)</f>
        <v>2.4500000000000001E-2</v>
      </c>
      <c r="R44" s="57">
        <f t="shared" si="7"/>
        <v>6.6E-3</v>
      </c>
      <c r="S44" s="57">
        <f t="shared" si="7"/>
        <v>0.1404</v>
      </c>
      <c r="T44" s="15">
        <v>28.99</v>
      </c>
      <c r="U44" s="15">
        <v>154.12</v>
      </c>
      <c r="V44" s="15">
        <v>142.94999999999999</v>
      </c>
      <c r="W44" s="15">
        <v>19.29</v>
      </c>
      <c r="X44" s="15">
        <v>2.3199999999999998</v>
      </c>
    </row>
    <row r="45" spans="1:24" x14ac:dyDescent="0.25">
      <c r="A45" s="222" t="s">
        <v>176</v>
      </c>
      <c r="B45" s="222"/>
      <c r="C45" s="222"/>
      <c r="D45" s="16"/>
      <c r="E45" s="16"/>
      <c r="F45" s="16">
        <v>220</v>
      </c>
      <c r="G45" s="16">
        <v>162</v>
      </c>
      <c r="H45" s="16"/>
      <c r="I45" s="16"/>
      <c r="J45" s="16"/>
      <c r="K45" s="53"/>
      <c r="L45" s="16"/>
      <c r="M45" s="16"/>
      <c r="N45" s="16"/>
      <c r="O45" s="16"/>
      <c r="P45" s="16"/>
      <c r="Q45" s="16">
        <v>2.4199999999999999E-2</v>
      </c>
      <c r="R45" s="16">
        <v>6.6E-3</v>
      </c>
      <c r="S45" s="16">
        <v>0.1386</v>
      </c>
      <c r="T45" s="16"/>
      <c r="U45" s="16"/>
      <c r="V45" s="16"/>
      <c r="W45" s="16"/>
      <c r="X45" s="16"/>
    </row>
    <row r="46" spans="1:24" x14ac:dyDescent="0.25">
      <c r="A46" s="191" t="s">
        <v>43</v>
      </c>
      <c r="B46" s="187"/>
      <c r="C46" s="188"/>
      <c r="D46" s="16"/>
      <c r="E46" s="16"/>
      <c r="F46" s="16">
        <v>6</v>
      </c>
      <c r="G46" s="16">
        <v>4</v>
      </c>
      <c r="H46" s="16"/>
      <c r="I46" s="16"/>
      <c r="J46" s="16"/>
      <c r="K46" s="53"/>
      <c r="L46" s="16"/>
      <c r="M46" s="16"/>
      <c r="N46" s="16"/>
      <c r="O46" s="16"/>
      <c r="P46" s="16"/>
      <c r="Q46" s="16">
        <v>2.9999999999999997E-4</v>
      </c>
      <c r="R46" s="16"/>
      <c r="S46" s="16">
        <v>2.0000000000000001E-4</v>
      </c>
      <c r="T46" s="16"/>
      <c r="U46" s="16"/>
      <c r="V46" s="16"/>
      <c r="W46" s="16"/>
      <c r="X46" s="16"/>
    </row>
    <row r="47" spans="1:24" x14ac:dyDescent="0.25">
      <c r="A47" s="186" t="s">
        <v>44</v>
      </c>
      <c r="B47" s="192"/>
      <c r="C47" s="193"/>
      <c r="D47" s="16"/>
      <c r="E47" s="16"/>
      <c r="F47" s="121">
        <v>5</v>
      </c>
      <c r="G47" s="16">
        <v>4</v>
      </c>
      <c r="H47" s="16"/>
      <c r="I47" s="16"/>
      <c r="J47" s="16"/>
      <c r="K47" s="53"/>
      <c r="L47" s="16"/>
      <c r="M47" s="16"/>
      <c r="N47" s="16"/>
      <c r="O47" s="16"/>
      <c r="P47" s="15"/>
      <c r="Q47" s="15"/>
      <c r="R47" s="15"/>
      <c r="S47" s="17">
        <v>1.6000000000000001E-3</v>
      </c>
      <c r="T47" s="16"/>
      <c r="U47" s="16"/>
      <c r="V47" s="16"/>
      <c r="W47" s="16"/>
      <c r="X47" s="16"/>
    </row>
    <row r="48" spans="1:24" x14ac:dyDescent="0.25">
      <c r="A48" s="186" t="s">
        <v>49</v>
      </c>
      <c r="B48" s="192"/>
      <c r="C48" s="193"/>
      <c r="D48" s="16"/>
      <c r="E48" s="16"/>
      <c r="F48" s="16">
        <v>0.02</v>
      </c>
      <c r="G48" s="16">
        <v>0.02</v>
      </c>
      <c r="H48" s="16"/>
      <c r="I48" s="16"/>
      <c r="J48" s="16"/>
      <c r="K48" s="53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x14ac:dyDescent="0.25">
      <c r="A49" s="186" t="s">
        <v>25</v>
      </c>
      <c r="B49" s="192"/>
      <c r="C49" s="193"/>
      <c r="D49" s="16"/>
      <c r="E49" s="16"/>
      <c r="F49" s="16">
        <v>300</v>
      </c>
      <c r="G49" s="16">
        <v>300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x14ac:dyDescent="0.25">
      <c r="A50" s="155" t="s">
        <v>177</v>
      </c>
      <c r="B50" s="156"/>
      <c r="C50" s="157"/>
      <c r="D50" s="144" t="s">
        <v>178</v>
      </c>
      <c r="E50" s="15">
        <v>200</v>
      </c>
      <c r="F50" s="15"/>
      <c r="G50" s="15"/>
      <c r="H50" s="15">
        <v>3.74</v>
      </c>
      <c r="I50" s="15">
        <v>10.029999999999999</v>
      </c>
      <c r="J50" s="15">
        <v>19.440000000000001</v>
      </c>
      <c r="K50" s="15">
        <v>180.8</v>
      </c>
      <c r="L50" s="15">
        <v>0.06</v>
      </c>
      <c r="M50" s="15">
        <v>2.5099999999999998</v>
      </c>
      <c r="N50" s="15">
        <v>0.09</v>
      </c>
      <c r="O50" s="15">
        <v>11.2</v>
      </c>
      <c r="P50" s="57">
        <f>SUM(P51:P54)</f>
        <v>0</v>
      </c>
      <c r="Q50" s="57">
        <f t="shared" ref="Q50:S50" si="8">SUM(Q51:Q54)</f>
        <v>1.4999999999999999E-2</v>
      </c>
      <c r="R50" s="57">
        <f t="shared" si="8"/>
        <v>0</v>
      </c>
      <c r="S50" s="57">
        <f t="shared" si="8"/>
        <v>1.8599999999999998E-2</v>
      </c>
      <c r="T50" s="15">
        <v>87.55</v>
      </c>
      <c r="U50" s="15">
        <v>516.37</v>
      </c>
      <c r="V50" s="15">
        <v>98.42</v>
      </c>
      <c r="W50" s="15">
        <v>37.340000000000003</v>
      </c>
      <c r="X50" s="15">
        <v>2.66</v>
      </c>
    </row>
    <row r="51" spans="1:24" x14ac:dyDescent="0.25">
      <c r="A51" s="186" t="s">
        <v>179</v>
      </c>
      <c r="B51" s="192"/>
      <c r="C51" s="193"/>
      <c r="D51" s="142"/>
      <c r="E51" s="16"/>
      <c r="F51" s="16">
        <v>268</v>
      </c>
      <c r="G51" s="16">
        <v>210.8</v>
      </c>
      <c r="H51" s="16"/>
      <c r="I51" s="16"/>
      <c r="J51" s="16"/>
      <c r="K51" s="16"/>
      <c r="L51" s="16"/>
      <c r="M51" s="16"/>
      <c r="N51" s="16"/>
      <c r="O51" s="16"/>
      <c r="P51" s="16"/>
      <c r="Q51" s="16">
        <v>1.4999999999999999E-2</v>
      </c>
      <c r="R51" s="16"/>
      <c r="S51" s="16"/>
      <c r="T51" s="16"/>
      <c r="U51" s="16"/>
      <c r="V51" s="16"/>
      <c r="W51" s="16"/>
      <c r="X51" s="16"/>
    </row>
    <row r="52" spans="1:24" x14ac:dyDescent="0.25">
      <c r="A52" s="186" t="s">
        <v>44</v>
      </c>
      <c r="B52" s="192"/>
      <c r="C52" s="193"/>
      <c r="D52" s="142"/>
      <c r="E52" s="16"/>
      <c r="F52" s="16">
        <v>60</v>
      </c>
      <c r="G52" s="16">
        <v>50</v>
      </c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>
        <v>1.8599999999999998E-2</v>
      </c>
      <c r="T52" s="16"/>
      <c r="U52" s="16"/>
      <c r="V52" s="16"/>
      <c r="W52" s="16"/>
      <c r="X52" s="16"/>
    </row>
    <row r="53" spans="1:24" x14ac:dyDescent="0.25">
      <c r="A53" s="186" t="s">
        <v>46</v>
      </c>
      <c r="B53" s="192"/>
      <c r="C53" s="193"/>
      <c r="D53" s="142"/>
      <c r="E53" s="16"/>
      <c r="F53" s="16">
        <v>7</v>
      </c>
      <c r="G53" s="16">
        <v>7</v>
      </c>
      <c r="H53" s="16"/>
      <c r="I53" s="102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</row>
    <row r="54" spans="1:24" x14ac:dyDescent="0.25">
      <c r="A54" s="186" t="s">
        <v>25</v>
      </c>
      <c r="B54" s="192"/>
      <c r="C54" s="193"/>
      <c r="D54" s="142"/>
      <c r="E54" s="16"/>
      <c r="F54" s="16">
        <v>147.6</v>
      </c>
      <c r="G54" s="16">
        <v>147.6</v>
      </c>
      <c r="H54" s="16"/>
      <c r="I54" s="102"/>
      <c r="J54" s="16"/>
      <c r="K54" s="16"/>
      <c r="L54" s="16"/>
      <c r="M54" s="16"/>
      <c r="N54" s="16"/>
      <c r="O54" s="16"/>
      <c r="P54" s="20"/>
      <c r="Q54" s="20"/>
      <c r="R54" s="20"/>
      <c r="S54" s="20"/>
      <c r="T54" s="16"/>
      <c r="U54" s="16"/>
      <c r="V54" s="16"/>
      <c r="W54" s="16"/>
      <c r="X54" s="16"/>
    </row>
    <row r="55" spans="1:24" s="2" customFormat="1" ht="12.75" x14ac:dyDescent="0.2">
      <c r="A55" s="155" t="s">
        <v>175</v>
      </c>
      <c r="B55" s="156"/>
      <c r="C55" s="157"/>
      <c r="D55" s="144" t="s">
        <v>180</v>
      </c>
      <c r="E55" s="15">
        <v>50</v>
      </c>
      <c r="F55" s="15"/>
      <c r="G55" s="15"/>
      <c r="H55" s="15">
        <v>1.03</v>
      </c>
      <c r="I55" s="15">
        <v>2.62</v>
      </c>
      <c r="J55" s="15">
        <v>3.55</v>
      </c>
      <c r="K55" s="15">
        <v>41.9</v>
      </c>
      <c r="L55" s="15">
        <v>0.01</v>
      </c>
      <c r="M55" s="15">
        <v>0.16</v>
      </c>
      <c r="N55" s="15">
        <v>14.4</v>
      </c>
      <c r="O55" s="15">
        <v>0.04</v>
      </c>
      <c r="P55" s="20">
        <f>SUM(P56:P60)</f>
        <v>0.11599999999999999</v>
      </c>
      <c r="Q55" s="20">
        <f t="shared" ref="Q55:S55" si="9">SUM(Q56:Q60)</f>
        <v>4.3499999999999997E-3</v>
      </c>
      <c r="R55" s="20">
        <f t="shared" si="9"/>
        <v>5.1000000000000004E-4</v>
      </c>
      <c r="S55" s="20">
        <f t="shared" si="9"/>
        <v>1.3090000000000001E-2</v>
      </c>
      <c r="T55" s="15">
        <v>32.909999999999997</v>
      </c>
      <c r="U55" s="15">
        <v>41</v>
      </c>
      <c r="V55" s="15">
        <v>25.45</v>
      </c>
      <c r="W55" s="15">
        <v>4.7</v>
      </c>
      <c r="X55" s="15">
        <v>0.1</v>
      </c>
    </row>
    <row r="56" spans="1:24" x14ac:dyDescent="0.25">
      <c r="A56" s="186" t="s">
        <v>22</v>
      </c>
      <c r="B56" s="192"/>
      <c r="C56" s="193"/>
      <c r="D56" s="83"/>
      <c r="E56" s="17"/>
      <c r="F56" s="17">
        <v>25</v>
      </c>
      <c r="G56" s="17">
        <v>25</v>
      </c>
      <c r="H56" s="17"/>
      <c r="I56" s="104"/>
      <c r="J56" s="104"/>
      <c r="K56" s="17"/>
      <c r="L56" s="17"/>
      <c r="M56" s="17"/>
      <c r="N56" s="17"/>
      <c r="O56" s="17"/>
      <c r="P56" s="118">
        <v>7.4999999999999997E-2</v>
      </c>
      <c r="Q56" s="118">
        <v>4.0000000000000001E-3</v>
      </c>
      <c r="R56" s="118">
        <v>3.5E-4</v>
      </c>
      <c r="S56" s="118">
        <v>1.2500000000000001E-2</v>
      </c>
      <c r="T56" s="17"/>
      <c r="U56" s="17"/>
      <c r="V56" s="17"/>
      <c r="W56" s="17"/>
      <c r="X56" s="17"/>
    </row>
    <row r="57" spans="1:24" x14ac:dyDescent="0.25">
      <c r="A57" s="186" t="s">
        <v>24</v>
      </c>
      <c r="B57" s="192"/>
      <c r="C57" s="193"/>
      <c r="D57" s="142"/>
      <c r="E57" s="16"/>
      <c r="F57" s="16">
        <v>2.7</v>
      </c>
      <c r="G57" s="16">
        <v>2.7</v>
      </c>
      <c r="H57" s="16"/>
      <c r="I57" s="102"/>
      <c r="J57" s="16"/>
      <c r="K57" s="16"/>
      <c r="L57" s="16"/>
      <c r="M57" s="16"/>
      <c r="N57" s="16"/>
      <c r="O57" s="16"/>
      <c r="P57" s="118">
        <v>4.1000000000000002E-2</v>
      </c>
      <c r="Q57" s="118">
        <v>2.9999999999999997E-4</v>
      </c>
      <c r="R57" s="118"/>
      <c r="S57" s="118"/>
      <c r="T57" s="16"/>
      <c r="U57" s="16"/>
      <c r="V57" s="16"/>
      <c r="W57" s="16"/>
      <c r="X57" s="16"/>
    </row>
    <row r="58" spans="1:24" x14ac:dyDescent="0.25">
      <c r="A58" s="186" t="s">
        <v>54</v>
      </c>
      <c r="B58" s="192"/>
      <c r="C58" s="193"/>
      <c r="D58" s="142"/>
      <c r="E58" s="16"/>
      <c r="F58" s="16">
        <v>2.7</v>
      </c>
      <c r="G58" s="16">
        <v>2.7</v>
      </c>
      <c r="H58" s="16"/>
      <c r="I58" s="102"/>
      <c r="J58" s="16"/>
      <c r="K58" s="16"/>
      <c r="L58" s="16"/>
      <c r="M58" s="16"/>
      <c r="N58" s="16"/>
      <c r="O58" s="16"/>
      <c r="P58" s="20"/>
      <c r="Q58" s="118">
        <v>5.0000000000000002E-5</v>
      </c>
      <c r="R58" s="118">
        <v>1.6000000000000001E-4</v>
      </c>
      <c r="S58" s="118">
        <v>5.9000000000000003E-4</v>
      </c>
      <c r="T58" s="16"/>
      <c r="U58" s="16"/>
      <c r="V58" s="16"/>
      <c r="W58" s="16"/>
      <c r="X58" s="16"/>
    </row>
    <row r="59" spans="1:24" x14ac:dyDescent="0.25">
      <c r="A59" s="186" t="s">
        <v>23</v>
      </c>
      <c r="B59" s="192"/>
      <c r="C59" s="193"/>
      <c r="D59" s="142"/>
      <c r="E59" s="16"/>
      <c r="F59" s="16">
        <v>0.3</v>
      </c>
      <c r="G59" s="16">
        <v>0.3</v>
      </c>
      <c r="H59" s="16"/>
      <c r="I59" s="102"/>
      <c r="J59" s="16"/>
      <c r="K59" s="16"/>
      <c r="L59" s="16"/>
      <c r="M59" s="16"/>
      <c r="N59" s="16"/>
      <c r="O59" s="16"/>
      <c r="P59" s="15"/>
      <c r="Q59" s="15"/>
      <c r="R59" s="15"/>
      <c r="S59" s="15"/>
      <c r="T59" s="16"/>
      <c r="U59" s="16"/>
      <c r="V59" s="16"/>
      <c r="W59" s="16"/>
      <c r="X59" s="16"/>
    </row>
    <row r="60" spans="1:24" x14ac:dyDescent="0.25">
      <c r="A60" s="186" t="s">
        <v>25</v>
      </c>
      <c r="B60" s="192"/>
      <c r="C60" s="193"/>
      <c r="D60" s="142"/>
      <c r="E60" s="16"/>
      <c r="F60" s="16">
        <v>25</v>
      </c>
      <c r="G60" s="16">
        <v>25</v>
      </c>
      <c r="H60" s="16"/>
      <c r="I60" s="102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4" x14ac:dyDescent="0.25">
      <c r="A61" s="206" t="s">
        <v>57</v>
      </c>
      <c r="B61" s="206"/>
      <c r="C61" s="206"/>
      <c r="D61" s="55" t="s">
        <v>58</v>
      </c>
      <c r="E61" s="20">
        <v>200</v>
      </c>
      <c r="F61" s="20"/>
      <c r="G61" s="20"/>
      <c r="H61" s="15">
        <v>1</v>
      </c>
      <c r="I61" s="15">
        <v>0</v>
      </c>
      <c r="J61" s="15">
        <v>20.2</v>
      </c>
      <c r="K61" s="15">
        <v>84.8</v>
      </c>
      <c r="L61" s="15">
        <v>0.02</v>
      </c>
      <c r="M61" s="15">
        <v>4</v>
      </c>
      <c r="N61" s="15">
        <v>0</v>
      </c>
      <c r="O61" s="15">
        <v>0.02</v>
      </c>
      <c r="P61" s="57">
        <v>0</v>
      </c>
      <c r="Q61" s="57">
        <v>0</v>
      </c>
      <c r="R61" s="57">
        <v>0</v>
      </c>
      <c r="S61" s="57">
        <v>0</v>
      </c>
      <c r="T61" s="15">
        <v>14</v>
      </c>
      <c r="U61" s="15">
        <v>240</v>
      </c>
      <c r="V61" s="15">
        <v>14</v>
      </c>
      <c r="W61" s="15">
        <v>8</v>
      </c>
      <c r="X61" s="15">
        <v>2.8</v>
      </c>
    </row>
    <row r="62" spans="1:24" ht="15" customHeight="1" x14ac:dyDescent="0.25">
      <c r="A62" s="207" t="s">
        <v>244</v>
      </c>
      <c r="B62" s="208"/>
      <c r="C62" s="209"/>
      <c r="D62" s="15"/>
      <c r="E62" s="15">
        <v>5</v>
      </c>
      <c r="F62" s="57"/>
      <c r="G62" s="47"/>
      <c r="H62" s="15"/>
      <c r="I62" s="15"/>
      <c r="J62" s="15"/>
      <c r="K62" s="54"/>
      <c r="L62" s="16"/>
      <c r="M62" s="16"/>
      <c r="N62" s="16"/>
      <c r="O62" s="16"/>
      <c r="P62" s="57"/>
      <c r="Q62" s="57">
        <v>2.3E-3</v>
      </c>
      <c r="R62" s="57"/>
      <c r="S62" s="57"/>
      <c r="T62" s="16"/>
      <c r="U62" s="16"/>
      <c r="V62" s="16"/>
      <c r="W62" s="16"/>
      <c r="X62" s="16"/>
    </row>
    <row r="63" spans="1:24" ht="12.75" customHeight="1" x14ac:dyDescent="0.25">
      <c r="A63" s="155" t="s">
        <v>30</v>
      </c>
      <c r="B63" s="156"/>
      <c r="C63" s="157"/>
      <c r="D63" s="61"/>
      <c r="E63" s="24">
        <v>90</v>
      </c>
      <c r="F63" s="24">
        <v>90</v>
      </c>
      <c r="G63" s="24"/>
      <c r="H63" s="24">
        <v>7.11</v>
      </c>
      <c r="I63" s="24">
        <v>0.9</v>
      </c>
      <c r="J63" s="24">
        <v>43.47</v>
      </c>
      <c r="K63" s="24">
        <v>211.5</v>
      </c>
      <c r="L63" s="21">
        <v>0.14000000000000001</v>
      </c>
      <c r="M63" s="21">
        <v>0</v>
      </c>
      <c r="N63" s="21">
        <v>0</v>
      </c>
      <c r="O63" s="21">
        <v>0.05</v>
      </c>
      <c r="P63" s="15">
        <v>0</v>
      </c>
      <c r="Q63" s="15">
        <v>5.0000000000000001E-3</v>
      </c>
      <c r="R63" s="15">
        <v>1.9800000000000002E-2</v>
      </c>
      <c r="S63" s="15">
        <v>2.5999999999999999E-2</v>
      </c>
      <c r="T63" s="21">
        <v>20.7</v>
      </c>
      <c r="U63" s="21">
        <v>119.71</v>
      </c>
      <c r="V63" s="21">
        <v>78.3</v>
      </c>
      <c r="W63" s="21">
        <v>29.7</v>
      </c>
      <c r="X63" s="21">
        <v>1.8</v>
      </c>
    </row>
    <row r="64" spans="1:24" x14ac:dyDescent="0.25">
      <c r="A64" s="155" t="s">
        <v>268</v>
      </c>
      <c r="B64" s="156"/>
      <c r="C64" s="157"/>
      <c r="D64" s="16"/>
      <c r="E64" s="15">
        <v>60</v>
      </c>
      <c r="F64" s="15"/>
      <c r="G64" s="15"/>
      <c r="H64" s="20">
        <v>4.62</v>
      </c>
      <c r="I64" s="20">
        <v>0.84</v>
      </c>
      <c r="J64" s="20">
        <v>22.63</v>
      </c>
      <c r="K64" s="126">
        <v>120.65</v>
      </c>
      <c r="L64" s="15">
        <v>0.12</v>
      </c>
      <c r="M64" s="15">
        <v>0</v>
      </c>
      <c r="N64" s="15">
        <v>0</v>
      </c>
      <c r="O64" s="15">
        <v>0.05</v>
      </c>
      <c r="P64" s="57">
        <v>0</v>
      </c>
      <c r="Q64" s="57">
        <v>3.3999999999999998E-3</v>
      </c>
      <c r="R64" s="57">
        <v>0</v>
      </c>
      <c r="S64" s="57">
        <v>0</v>
      </c>
      <c r="T64" s="15">
        <v>9.9</v>
      </c>
      <c r="U64" s="15">
        <v>146.47999999999999</v>
      </c>
      <c r="V64" s="15">
        <v>116.45</v>
      </c>
      <c r="W64" s="15">
        <v>34.21</v>
      </c>
      <c r="X64" s="15">
        <v>2.7</v>
      </c>
    </row>
    <row r="65" spans="1:24" x14ac:dyDescent="0.25">
      <c r="A65" s="155" t="s">
        <v>261</v>
      </c>
      <c r="B65" s="156"/>
      <c r="C65" s="157"/>
      <c r="D65" s="16"/>
      <c r="E65" s="15">
        <f>SUM(E31:E64)</f>
        <v>960</v>
      </c>
      <c r="F65" s="15"/>
      <c r="G65" s="15"/>
      <c r="H65" s="15">
        <f t="shared" ref="H65:O65" si="10">SUM(H31:H64)</f>
        <v>36.85</v>
      </c>
      <c r="I65" s="15">
        <f t="shared" si="10"/>
        <v>33.360000000000007</v>
      </c>
      <c r="J65" s="15">
        <f t="shared" si="10"/>
        <v>122.41999999999999</v>
      </c>
      <c r="K65" s="15">
        <f t="shared" si="10"/>
        <v>947.15</v>
      </c>
      <c r="L65" s="15">
        <f t="shared" si="10"/>
        <v>0.437</v>
      </c>
      <c r="M65" s="15">
        <f t="shared" si="10"/>
        <v>17.352</v>
      </c>
      <c r="N65" s="15">
        <f t="shared" si="10"/>
        <v>27.12</v>
      </c>
      <c r="O65" s="15">
        <f t="shared" si="10"/>
        <v>11.494</v>
      </c>
      <c r="P65" s="15">
        <f>SUM(P64+P63+P62+P61+P55+P50+P44+P31)</f>
        <v>0.11969999999999999</v>
      </c>
      <c r="Q65" s="15">
        <f t="shared" ref="Q65:S65" si="11">SUM(Q64+Q63+Q62+Q61+Q55+Q50+Q44+Q31)</f>
        <v>8.5150000000000003E-2</v>
      </c>
      <c r="R65" s="15">
        <f t="shared" si="11"/>
        <v>2.6910000000000003E-2</v>
      </c>
      <c r="S65" s="15">
        <f t="shared" si="11"/>
        <v>0.21018999999999999</v>
      </c>
      <c r="T65" s="15">
        <f>SUM(T31:T64)</f>
        <v>243.76999999999998</v>
      </c>
      <c r="U65" s="15">
        <f>SUM(U31:U64)</f>
        <v>1602.98</v>
      </c>
      <c r="V65" s="15">
        <f>SUM(V31:V64)</f>
        <v>530.16999999999996</v>
      </c>
      <c r="W65" s="15">
        <f>SUM(W31:W64)</f>
        <v>159.36000000000001</v>
      </c>
      <c r="X65" s="15">
        <f>SUM(X31:X64)</f>
        <v>13.600000000000001</v>
      </c>
    </row>
    <row r="66" spans="1:24" x14ac:dyDescent="0.25">
      <c r="A66" s="206"/>
      <c r="B66" s="206"/>
      <c r="C66" s="206"/>
      <c r="D66" s="197" t="s">
        <v>60</v>
      </c>
      <c r="E66" s="198"/>
      <c r="F66" s="198"/>
      <c r="G66" s="199"/>
      <c r="H66" s="20"/>
      <c r="I66" s="20"/>
      <c r="J66" s="20"/>
      <c r="K66" s="70"/>
      <c r="L66" s="40"/>
      <c r="M66" s="40"/>
      <c r="N66" s="40"/>
      <c r="O66" s="40"/>
      <c r="P66" s="16"/>
      <c r="Q66" s="16"/>
      <c r="R66" s="16"/>
      <c r="S66" s="16"/>
      <c r="T66" s="40"/>
      <c r="U66" s="40"/>
      <c r="V66" s="40"/>
      <c r="W66" s="40"/>
      <c r="X66" s="40"/>
    </row>
    <row r="67" spans="1:24" ht="12" customHeight="1" x14ac:dyDescent="0.25">
      <c r="A67" s="155" t="s">
        <v>190</v>
      </c>
      <c r="B67" s="156"/>
      <c r="C67" s="157"/>
      <c r="D67" s="15" t="s">
        <v>191</v>
      </c>
      <c r="E67" s="15">
        <v>200</v>
      </c>
      <c r="F67" s="15"/>
      <c r="G67" s="15"/>
      <c r="H67" s="22">
        <v>0.28000000000000003</v>
      </c>
      <c r="I67" s="22">
        <v>0</v>
      </c>
      <c r="J67" s="22">
        <v>35.5</v>
      </c>
      <c r="K67" s="22">
        <v>144</v>
      </c>
      <c r="L67" s="22">
        <v>0.01</v>
      </c>
      <c r="M67" s="22">
        <v>2.16</v>
      </c>
      <c r="N67" s="22">
        <v>0</v>
      </c>
      <c r="O67" s="22">
        <v>0.02</v>
      </c>
      <c r="P67" s="57">
        <f>SUM(P68:P72)</f>
        <v>0</v>
      </c>
      <c r="Q67" s="57">
        <f t="shared" ref="Q67:S67" si="12">SUM(Q68:Q72)</f>
        <v>0</v>
      </c>
      <c r="R67" s="57">
        <f t="shared" si="12"/>
        <v>0</v>
      </c>
      <c r="S67" s="57">
        <f t="shared" si="12"/>
        <v>0</v>
      </c>
      <c r="T67" s="22">
        <v>20.22</v>
      </c>
      <c r="U67" s="22">
        <v>134.69</v>
      </c>
      <c r="V67" s="22">
        <v>16.649999999999999</v>
      </c>
      <c r="W67" s="22">
        <v>6.53</v>
      </c>
      <c r="X67" s="22">
        <v>0.17</v>
      </c>
    </row>
    <row r="68" spans="1:24" ht="13.5" customHeight="1" x14ac:dyDescent="0.25">
      <c r="A68" s="155" t="s">
        <v>192</v>
      </c>
      <c r="B68" s="156"/>
      <c r="C68" s="157"/>
      <c r="D68" s="15"/>
      <c r="E68" s="15"/>
      <c r="F68" s="15"/>
      <c r="G68" s="15"/>
      <c r="H68" s="15"/>
      <c r="I68" s="15"/>
      <c r="J68" s="15"/>
      <c r="K68" s="15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</row>
    <row r="69" spans="1:24" ht="11.25" customHeight="1" x14ac:dyDescent="0.25">
      <c r="A69" s="191" t="s">
        <v>193</v>
      </c>
      <c r="B69" s="187"/>
      <c r="C69" s="188"/>
      <c r="D69" s="17"/>
      <c r="E69" s="17"/>
      <c r="F69" s="17">
        <v>60</v>
      </c>
      <c r="G69" s="17">
        <v>60</v>
      </c>
      <c r="H69" s="15"/>
      <c r="I69" s="15"/>
      <c r="J69" s="15"/>
      <c r="K69" s="15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ht="13.5" customHeight="1" x14ac:dyDescent="0.25">
      <c r="A70" s="186" t="s">
        <v>23</v>
      </c>
      <c r="B70" s="187"/>
      <c r="C70" s="188"/>
      <c r="D70" s="17"/>
      <c r="E70" s="17"/>
      <c r="F70" s="17">
        <v>10</v>
      </c>
      <c r="G70" s="17">
        <v>10</v>
      </c>
      <c r="H70" s="15"/>
      <c r="I70" s="15"/>
      <c r="J70" s="15"/>
      <c r="K70" s="15"/>
      <c r="L70" s="16"/>
      <c r="M70" s="16"/>
      <c r="N70" s="16"/>
      <c r="O70" s="16"/>
      <c r="P70" s="15"/>
      <c r="Q70" s="15"/>
      <c r="R70" s="15"/>
      <c r="S70" s="15"/>
      <c r="T70" s="16"/>
      <c r="U70" s="16"/>
      <c r="V70" s="16"/>
      <c r="W70" s="16"/>
      <c r="X70" s="16"/>
    </row>
    <row r="71" spans="1:24" ht="13.5" customHeight="1" x14ac:dyDescent="0.25">
      <c r="A71" s="191" t="s">
        <v>36</v>
      </c>
      <c r="B71" s="187"/>
      <c r="C71" s="188"/>
      <c r="D71" s="17"/>
      <c r="E71" s="17"/>
      <c r="F71" s="17">
        <v>10</v>
      </c>
      <c r="G71" s="17">
        <v>10</v>
      </c>
      <c r="H71" s="15"/>
      <c r="I71" s="15"/>
      <c r="J71" s="15"/>
      <c r="K71" s="15"/>
      <c r="L71" s="16"/>
      <c r="M71" s="16"/>
      <c r="N71" s="16"/>
      <c r="O71" s="16"/>
      <c r="P71" s="15"/>
      <c r="Q71" s="15"/>
      <c r="R71" s="15"/>
      <c r="S71" s="15"/>
      <c r="T71" s="16"/>
      <c r="U71" s="16"/>
      <c r="V71" s="16"/>
      <c r="W71" s="16"/>
      <c r="X71" s="16"/>
    </row>
    <row r="72" spans="1:24" ht="14.25" customHeight="1" x14ac:dyDescent="0.25">
      <c r="A72" s="191" t="s">
        <v>25</v>
      </c>
      <c r="B72" s="187"/>
      <c r="C72" s="188"/>
      <c r="D72" s="17"/>
      <c r="E72" s="17"/>
      <c r="F72" s="17">
        <v>129.69999999999999</v>
      </c>
      <c r="G72" s="17">
        <v>129.69999999999999</v>
      </c>
      <c r="H72" s="15"/>
      <c r="I72" s="15"/>
      <c r="J72" s="15"/>
      <c r="K72" s="15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</row>
    <row r="73" spans="1:24" x14ac:dyDescent="0.25">
      <c r="A73" s="155" t="s">
        <v>275</v>
      </c>
      <c r="B73" s="156"/>
      <c r="C73" s="157"/>
      <c r="D73" s="15" t="s">
        <v>238</v>
      </c>
      <c r="E73" s="15">
        <v>100</v>
      </c>
      <c r="F73" s="15"/>
      <c r="G73" s="15"/>
      <c r="H73" s="15">
        <v>7.8</v>
      </c>
      <c r="I73" s="15">
        <v>6.12</v>
      </c>
      <c r="J73" s="15">
        <v>47.8</v>
      </c>
      <c r="K73" s="15">
        <v>278</v>
      </c>
      <c r="L73" s="15">
        <v>2.82</v>
      </c>
      <c r="M73" s="15">
        <v>0</v>
      </c>
      <c r="N73" s="15">
        <v>6</v>
      </c>
      <c r="O73" s="15">
        <v>0.08</v>
      </c>
      <c r="P73" s="15">
        <f>SUM(P74:P81)</f>
        <v>0.7319</v>
      </c>
      <c r="Q73" s="15">
        <f t="shared" ref="Q73:S73" si="13">SUM(Q74:Q81)</f>
        <v>2.2000000000000001E-3</v>
      </c>
      <c r="R73" s="15">
        <f>SUM(R74:R81)</f>
        <v>4.5199999999999997E-3</v>
      </c>
      <c r="S73" s="15">
        <f t="shared" si="13"/>
        <v>1.6900000000000002E-2</v>
      </c>
      <c r="T73" s="15">
        <v>22.6</v>
      </c>
      <c r="U73" s="15">
        <v>135.19999999999999</v>
      </c>
      <c r="V73" s="15">
        <v>78.400000000000006</v>
      </c>
      <c r="W73" s="15">
        <v>30.4</v>
      </c>
      <c r="X73" s="15">
        <v>1.46</v>
      </c>
    </row>
    <row r="74" spans="1:24" x14ac:dyDescent="0.25">
      <c r="A74" s="186" t="s">
        <v>54</v>
      </c>
      <c r="B74" s="192"/>
      <c r="C74" s="193"/>
      <c r="D74" s="15"/>
      <c r="E74" s="62"/>
      <c r="F74" s="16">
        <v>70</v>
      </c>
      <c r="G74" s="80">
        <v>70</v>
      </c>
      <c r="H74" s="15"/>
      <c r="I74" s="15"/>
      <c r="J74" s="15"/>
      <c r="K74" s="15"/>
      <c r="L74" s="16"/>
      <c r="M74" s="16"/>
      <c r="N74" s="16"/>
      <c r="O74" s="16"/>
      <c r="Q74" s="16">
        <v>1.4E-3</v>
      </c>
      <c r="R74" s="16">
        <v>4.1999999999999997E-3</v>
      </c>
      <c r="S74" s="16">
        <v>1.54E-2</v>
      </c>
      <c r="T74" s="16"/>
      <c r="U74" s="16"/>
      <c r="V74" s="16"/>
      <c r="W74" s="16"/>
      <c r="X74" s="16"/>
    </row>
    <row r="75" spans="1:24" x14ac:dyDescent="0.25">
      <c r="A75" s="186" t="s">
        <v>159</v>
      </c>
      <c r="B75" s="192"/>
      <c r="C75" s="193"/>
      <c r="D75" s="15"/>
      <c r="E75" s="62"/>
      <c r="F75" s="16">
        <v>1.42</v>
      </c>
      <c r="G75" s="80">
        <v>1.42</v>
      </c>
      <c r="H75" s="15"/>
      <c r="I75" s="15"/>
      <c r="J75" s="15"/>
      <c r="K75" s="15"/>
      <c r="L75" s="16"/>
      <c r="M75" s="16"/>
      <c r="N75" s="16"/>
      <c r="O75" s="16"/>
      <c r="P75" s="16"/>
      <c r="Q75" s="16">
        <v>3.0000000000000001E-5</v>
      </c>
      <c r="R75" s="16">
        <v>8.0000000000000007E-5</v>
      </c>
      <c r="S75" s="16">
        <v>2.9999999999999997E-4</v>
      </c>
      <c r="T75" s="16"/>
      <c r="U75" s="16"/>
      <c r="V75" s="16"/>
      <c r="W75" s="16"/>
      <c r="X75" s="16"/>
    </row>
    <row r="76" spans="1:24" x14ac:dyDescent="0.25">
      <c r="A76" s="186" t="s">
        <v>233</v>
      </c>
      <c r="B76" s="192"/>
      <c r="C76" s="193"/>
      <c r="D76" s="15"/>
      <c r="E76" s="62"/>
      <c r="F76" s="16">
        <v>7.14</v>
      </c>
      <c r="G76" s="80">
        <v>7.14</v>
      </c>
      <c r="H76" s="15"/>
      <c r="I76" s="15"/>
      <c r="J76" s="15"/>
      <c r="K76" s="15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</row>
    <row r="77" spans="1:24" x14ac:dyDescent="0.25">
      <c r="A77" s="186" t="s">
        <v>66</v>
      </c>
      <c r="B77" s="192"/>
      <c r="C77" s="193"/>
      <c r="D77" s="15"/>
      <c r="E77" s="62"/>
      <c r="F77" s="16">
        <v>6.4</v>
      </c>
      <c r="G77" s="80">
        <v>6.4</v>
      </c>
      <c r="H77" s="15"/>
      <c r="I77" s="15"/>
      <c r="J77" s="15"/>
      <c r="K77" s="15"/>
      <c r="L77" s="16"/>
      <c r="M77" s="16"/>
      <c r="N77" s="16"/>
      <c r="O77" s="16"/>
      <c r="P77" s="16">
        <v>0.68479999999999996</v>
      </c>
      <c r="Q77" s="16"/>
      <c r="R77" s="16"/>
      <c r="S77" s="16"/>
      <c r="T77" s="16"/>
      <c r="U77" s="16"/>
      <c r="V77" s="16"/>
      <c r="W77" s="16"/>
      <c r="X77" s="16"/>
    </row>
    <row r="78" spans="1:24" s="4" customFormat="1" ht="12.75" customHeight="1" x14ac:dyDescent="0.2">
      <c r="A78" s="186" t="s">
        <v>123</v>
      </c>
      <c r="B78" s="192"/>
      <c r="C78" s="193"/>
      <c r="D78" s="17"/>
      <c r="E78" s="82"/>
      <c r="F78" s="17">
        <v>2.14</v>
      </c>
      <c r="G78" s="83">
        <v>2.14</v>
      </c>
      <c r="H78" s="17"/>
      <c r="I78" s="17"/>
      <c r="J78" s="17"/>
      <c r="K78" s="17"/>
      <c r="L78" s="17"/>
      <c r="M78" s="17"/>
      <c r="N78" s="17"/>
      <c r="O78" s="17"/>
      <c r="P78" s="16">
        <v>4.7100000000000003E-2</v>
      </c>
      <c r="Q78" s="16">
        <v>7.6999999999999996E-4</v>
      </c>
      <c r="R78" s="16">
        <v>2.4000000000000001E-4</v>
      </c>
      <c r="S78" s="16">
        <v>1.1999999999999999E-3</v>
      </c>
      <c r="T78" s="17"/>
      <c r="U78" s="17"/>
      <c r="V78" s="17"/>
      <c r="W78" s="17"/>
      <c r="X78" s="17"/>
    </row>
    <row r="79" spans="1:24" s="4" customFormat="1" ht="12.75" customHeight="1" x14ac:dyDescent="0.2">
      <c r="A79" s="186" t="s">
        <v>124</v>
      </c>
      <c r="B79" s="192"/>
      <c r="C79" s="193"/>
      <c r="D79" s="17"/>
      <c r="E79" s="82"/>
      <c r="F79" s="17">
        <v>3.6</v>
      </c>
      <c r="G79" s="83">
        <v>3.6</v>
      </c>
      <c r="H79" s="17"/>
      <c r="I79" s="17"/>
      <c r="J79" s="17"/>
      <c r="K79" s="17"/>
      <c r="L79" s="17"/>
      <c r="M79" s="17"/>
      <c r="N79" s="17"/>
      <c r="O79" s="17"/>
      <c r="P79" s="16"/>
      <c r="Q79" s="16"/>
      <c r="R79" s="16"/>
      <c r="S79" s="16"/>
      <c r="T79" s="17"/>
      <c r="U79" s="17"/>
      <c r="V79" s="17"/>
      <c r="W79" s="17"/>
      <c r="X79" s="17"/>
    </row>
    <row r="80" spans="1:24" x14ac:dyDescent="0.25">
      <c r="A80" s="186" t="s">
        <v>69</v>
      </c>
      <c r="B80" s="192"/>
      <c r="C80" s="193"/>
      <c r="D80" s="15"/>
      <c r="E80" s="62"/>
      <c r="F80" s="16">
        <v>0.7</v>
      </c>
      <c r="G80" s="80">
        <v>0.7</v>
      </c>
      <c r="H80" s="15"/>
      <c r="I80" s="15"/>
      <c r="J80" s="15"/>
      <c r="K80" s="15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x14ac:dyDescent="0.25">
      <c r="A81" s="186" t="s">
        <v>25</v>
      </c>
      <c r="B81" s="192"/>
      <c r="C81" s="193"/>
      <c r="D81" s="15"/>
      <c r="E81" s="62"/>
      <c r="F81" s="16">
        <v>28.6</v>
      </c>
      <c r="G81" s="80">
        <v>28.6</v>
      </c>
      <c r="H81" s="15"/>
      <c r="I81" s="15"/>
      <c r="J81" s="15"/>
      <c r="K81" s="15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x14ac:dyDescent="0.25">
      <c r="A82" s="155" t="s">
        <v>262</v>
      </c>
      <c r="B82" s="156"/>
      <c r="C82" s="157"/>
      <c r="D82" s="40"/>
      <c r="E82" s="20">
        <f>SUM(E67:E81)</f>
        <v>300</v>
      </c>
      <c r="F82" s="20"/>
      <c r="G82" s="20"/>
      <c r="H82" s="20">
        <f>SUM(H67:H81)</f>
        <v>8.08</v>
      </c>
      <c r="I82" s="20">
        <f t="shared" ref="I82:O82" si="14">SUM(I67:I81)</f>
        <v>6.12</v>
      </c>
      <c r="J82" s="20">
        <f t="shared" si="14"/>
        <v>83.3</v>
      </c>
      <c r="K82" s="20">
        <f t="shared" si="14"/>
        <v>422</v>
      </c>
      <c r="L82" s="20">
        <f t="shared" si="14"/>
        <v>2.8299999999999996</v>
      </c>
      <c r="M82" s="20">
        <f t="shared" si="14"/>
        <v>2.16</v>
      </c>
      <c r="N82" s="20">
        <f t="shared" si="14"/>
        <v>6</v>
      </c>
      <c r="O82" s="20">
        <f t="shared" si="14"/>
        <v>0.1</v>
      </c>
      <c r="P82" s="57">
        <f>SUM(P73+P67)</f>
        <v>0.7319</v>
      </c>
      <c r="Q82" s="57">
        <f t="shared" ref="Q82:S82" si="15">SUM(Q73+Q67)</f>
        <v>2.2000000000000001E-3</v>
      </c>
      <c r="R82" s="57">
        <f t="shared" si="15"/>
        <v>4.5199999999999997E-3</v>
      </c>
      <c r="S82" s="57">
        <f t="shared" si="15"/>
        <v>1.6900000000000002E-2</v>
      </c>
      <c r="T82" s="20">
        <f t="shared" ref="T82" si="16">SUM(T67:T81)</f>
        <v>42.82</v>
      </c>
      <c r="U82" s="20">
        <f t="shared" ref="U82" si="17">SUM(U67:U81)</f>
        <v>269.89</v>
      </c>
      <c r="V82" s="20">
        <f t="shared" ref="V82" si="18">SUM(V67:V81)</f>
        <v>95.050000000000011</v>
      </c>
      <c r="W82" s="20">
        <f t="shared" ref="W82" si="19">SUM(W67:W81)</f>
        <v>36.93</v>
      </c>
      <c r="X82" s="20">
        <f t="shared" ref="X82" si="20">SUM(X67:X81)</f>
        <v>1.63</v>
      </c>
    </row>
    <row r="83" spans="1:24" x14ac:dyDescent="0.25">
      <c r="A83" s="218"/>
      <c r="B83" s="218"/>
      <c r="C83" s="218"/>
      <c r="D83" s="197" t="s">
        <v>70</v>
      </c>
      <c r="E83" s="213"/>
      <c r="F83" s="213"/>
      <c r="G83" s="214"/>
      <c r="H83" s="40"/>
      <c r="I83" s="40"/>
      <c r="J83" s="40"/>
      <c r="K83" s="77"/>
      <c r="L83" s="40"/>
      <c r="M83" s="40"/>
      <c r="N83" s="40"/>
      <c r="O83" s="40"/>
      <c r="P83" s="16"/>
      <c r="Q83" s="16"/>
      <c r="R83" s="16"/>
      <c r="S83" s="16"/>
      <c r="T83" s="40"/>
      <c r="U83" s="40"/>
      <c r="V83" s="40"/>
      <c r="W83" s="40"/>
      <c r="X83" s="40"/>
    </row>
    <row r="84" spans="1:24" s="11" customFormat="1" ht="12" x14ac:dyDescent="0.2">
      <c r="A84" s="155" t="s">
        <v>241</v>
      </c>
      <c r="B84" s="156"/>
      <c r="C84" s="157"/>
      <c r="D84" s="15" t="s">
        <v>243</v>
      </c>
      <c r="E84" s="15">
        <v>120</v>
      </c>
      <c r="F84" s="15"/>
      <c r="G84" s="15"/>
      <c r="H84" s="15">
        <v>16.100000000000001</v>
      </c>
      <c r="I84" s="15">
        <v>17.850000000000001</v>
      </c>
      <c r="J84" s="15">
        <v>10.63</v>
      </c>
      <c r="K84" s="54">
        <v>267.61</v>
      </c>
      <c r="L84" s="15">
        <v>7.1999999999999995E-2</v>
      </c>
      <c r="M84" s="15">
        <v>4.7699999999999996</v>
      </c>
      <c r="N84" s="15">
        <v>65.16</v>
      </c>
      <c r="O84" s="15">
        <v>9.7000000000000003E-2</v>
      </c>
      <c r="P84" s="57">
        <f>SUM(P86:P92)</f>
        <v>1.3344</v>
      </c>
      <c r="Q84" s="57">
        <f t="shared" ref="Q84:S84" si="21">SUM(Q86:Q92)</f>
        <v>0.16600000000000001</v>
      </c>
      <c r="R84" s="57">
        <f t="shared" si="21"/>
        <v>6.0000000000000006E-4</v>
      </c>
      <c r="S84" s="57">
        <f t="shared" si="21"/>
        <v>0.77440000000000009</v>
      </c>
      <c r="T84" s="15">
        <v>83.05</v>
      </c>
      <c r="U84" s="15">
        <v>425.12</v>
      </c>
      <c r="V84" s="15">
        <v>256.88</v>
      </c>
      <c r="W84" s="15">
        <v>45.12</v>
      </c>
      <c r="X84" s="15">
        <v>3.58</v>
      </c>
    </row>
    <row r="85" spans="1:24" s="11" customFormat="1" ht="12" x14ac:dyDescent="0.2">
      <c r="A85" s="219" t="s">
        <v>242</v>
      </c>
      <c r="B85" s="220"/>
      <c r="C85" s="221"/>
      <c r="D85" s="15"/>
      <c r="E85" s="15">
        <v>8</v>
      </c>
      <c r="F85" s="15"/>
      <c r="G85" s="15"/>
      <c r="H85" s="15"/>
      <c r="I85" s="15"/>
      <c r="J85" s="15"/>
      <c r="K85" s="54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s="11" customFormat="1" ht="12" x14ac:dyDescent="0.2">
      <c r="A86" s="186" t="s">
        <v>312</v>
      </c>
      <c r="B86" s="192"/>
      <c r="C86" s="193"/>
      <c r="D86" s="16"/>
      <c r="E86" s="16"/>
      <c r="F86" s="16">
        <v>108</v>
      </c>
      <c r="G86" s="16">
        <v>103.2</v>
      </c>
      <c r="H86" s="16"/>
      <c r="I86" s="16"/>
      <c r="J86" s="16"/>
      <c r="K86" s="53"/>
      <c r="L86" s="16"/>
      <c r="M86" s="16"/>
      <c r="N86" s="16"/>
      <c r="O86" s="16"/>
      <c r="P86" s="16">
        <v>1.08</v>
      </c>
      <c r="Q86" s="16">
        <v>0.16200000000000001</v>
      </c>
      <c r="R86" s="16"/>
      <c r="S86" s="16">
        <v>0.75600000000000001</v>
      </c>
      <c r="T86" s="16"/>
      <c r="U86" s="16"/>
      <c r="V86" s="16"/>
      <c r="W86" s="16"/>
      <c r="X86" s="16"/>
    </row>
    <row r="87" spans="1:24" s="11" customFormat="1" ht="12" x14ac:dyDescent="0.2">
      <c r="A87" s="186" t="s">
        <v>123</v>
      </c>
      <c r="B87" s="192"/>
      <c r="C87" s="193"/>
      <c r="D87" s="16"/>
      <c r="E87" s="16"/>
      <c r="F87" s="16">
        <v>4.8</v>
      </c>
      <c r="G87" s="16">
        <v>4.8</v>
      </c>
      <c r="H87" s="16"/>
      <c r="I87" s="16"/>
      <c r="J87" s="16"/>
      <c r="K87" s="53"/>
      <c r="L87" s="16"/>
      <c r="M87" s="16"/>
      <c r="N87" s="16"/>
      <c r="O87" s="16"/>
      <c r="P87" s="16">
        <v>0.1056</v>
      </c>
      <c r="Q87" s="16">
        <v>1.6999999999999999E-3</v>
      </c>
      <c r="R87" s="16">
        <v>5.0000000000000001E-4</v>
      </c>
      <c r="S87" s="16">
        <v>2.5999999999999999E-3</v>
      </c>
      <c r="T87" s="16"/>
      <c r="U87" s="16"/>
      <c r="V87" s="16"/>
      <c r="W87" s="16"/>
      <c r="X87" s="16"/>
    </row>
    <row r="88" spans="1:24" s="11" customFormat="1" ht="12" x14ac:dyDescent="0.2">
      <c r="A88" s="186" t="s">
        <v>223</v>
      </c>
      <c r="B88" s="192"/>
      <c r="C88" s="193"/>
      <c r="D88" s="16"/>
      <c r="E88" s="16"/>
      <c r="F88" s="16">
        <v>14.4</v>
      </c>
      <c r="G88" s="16">
        <v>14.4</v>
      </c>
      <c r="H88" s="16"/>
      <c r="I88" s="16"/>
      <c r="J88" s="16"/>
      <c r="K88" s="53"/>
      <c r="L88" s="16"/>
      <c r="M88" s="16"/>
      <c r="N88" s="16"/>
      <c r="O88" s="16"/>
      <c r="P88" s="16"/>
      <c r="Q88" s="16"/>
      <c r="R88" s="16"/>
      <c r="S88" s="16">
        <v>3.5999999999999999E-3</v>
      </c>
      <c r="T88" s="16"/>
      <c r="U88" s="16"/>
      <c r="V88" s="16"/>
      <c r="W88" s="16"/>
      <c r="X88" s="16"/>
    </row>
    <row r="89" spans="1:24" s="11" customFormat="1" ht="12" x14ac:dyDescent="0.2">
      <c r="A89" s="186" t="s">
        <v>24</v>
      </c>
      <c r="B89" s="192"/>
      <c r="C89" s="193"/>
      <c r="D89" s="16"/>
      <c r="E89" s="16"/>
      <c r="F89" s="16">
        <v>8</v>
      </c>
      <c r="G89" s="16">
        <v>8</v>
      </c>
      <c r="H89" s="18"/>
      <c r="I89" s="18"/>
      <c r="J89" s="18"/>
      <c r="K89" s="48"/>
      <c r="L89" s="15"/>
      <c r="M89" s="15"/>
      <c r="N89" s="15"/>
      <c r="O89" s="15"/>
      <c r="P89" s="16">
        <v>0.12</v>
      </c>
      <c r="Q89" s="16">
        <v>8.0000000000000004E-4</v>
      </c>
      <c r="R89" s="16"/>
      <c r="S89" s="16"/>
      <c r="T89" s="15"/>
      <c r="U89" s="15"/>
      <c r="V89" s="15"/>
      <c r="W89" s="15"/>
      <c r="X89" s="15"/>
    </row>
    <row r="90" spans="1:24" s="11" customFormat="1" ht="12" x14ac:dyDescent="0.2">
      <c r="A90" s="186" t="s">
        <v>22</v>
      </c>
      <c r="B90" s="192"/>
      <c r="C90" s="193"/>
      <c r="D90" s="16"/>
      <c r="E90" s="16"/>
      <c r="F90" s="16">
        <v>9.6</v>
      </c>
      <c r="G90" s="16">
        <v>9.6</v>
      </c>
      <c r="H90" s="16"/>
      <c r="I90" s="16"/>
      <c r="J90" s="16"/>
      <c r="K90" s="53"/>
      <c r="L90" s="16"/>
      <c r="M90" s="16"/>
      <c r="N90" s="16"/>
      <c r="O90" s="16"/>
      <c r="P90" s="16">
        <v>2.8799999999999999E-2</v>
      </c>
      <c r="Q90" s="16">
        <v>1.5E-3</v>
      </c>
      <c r="R90" s="16">
        <v>1E-4</v>
      </c>
      <c r="S90" s="16">
        <v>4.7999999999999996E-3</v>
      </c>
      <c r="T90" s="16"/>
      <c r="U90" s="16"/>
      <c r="V90" s="16"/>
      <c r="W90" s="16"/>
      <c r="X90" s="16"/>
    </row>
    <row r="91" spans="1:24" s="11" customFormat="1" ht="12" x14ac:dyDescent="0.2">
      <c r="A91" s="186" t="s">
        <v>44</v>
      </c>
      <c r="B91" s="192"/>
      <c r="C91" s="193"/>
      <c r="D91" s="16"/>
      <c r="E91" s="16"/>
      <c r="F91" s="16">
        <v>24</v>
      </c>
      <c r="G91" s="16">
        <v>18</v>
      </c>
      <c r="H91" s="40"/>
      <c r="I91" s="40"/>
      <c r="J91" s="40"/>
      <c r="K91" s="40"/>
      <c r="L91" s="40"/>
      <c r="M91" s="40"/>
      <c r="N91" s="40"/>
      <c r="O91" s="40"/>
      <c r="P91" s="16"/>
      <c r="Q91" s="16"/>
      <c r="R91" s="16"/>
      <c r="S91" s="16">
        <v>7.4000000000000003E-3</v>
      </c>
      <c r="T91" s="40"/>
      <c r="U91" s="40"/>
      <c r="V91" s="40"/>
      <c r="W91" s="40"/>
      <c r="X91" s="40"/>
    </row>
    <row r="92" spans="1:24" s="11" customFormat="1" ht="12" x14ac:dyDescent="0.2">
      <c r="A92" s="186" t="s">
        <v>46</v>
      </c>
      <c r="B92" s="192"/>
      <c r="C92" s="193"/>
      <c r="D92" s="16"/>
      <c r="E92" s="16"/>
      <c r="F92" s="16">
        <v>8</v>
      </c>
      <c r="G92" s="16">
        <v>8</v>
      </c>
      <c r="H92" s="16"/>
      <c r="I92" s="16"/>
      <c r="J92" s="16"/>
      <c r="K92" s="53"/>
      <c r="L92" s="16"/>
      <c r="M92" s="16"/>
      <c r="N92" s="16"/>
      <c r="O92" s="16"/>
      <c r="P92" s="20"/>
      <c r="Q92" s="20"/>
      <c r="R92" s="20"/>
      <c r="S92" s="20"/>
      <c r="T92" s="16"/>
      <c r="U92" s="16"/>
      <c r="V92" s="16"/>
      <c r="W92" s="16"/>
      <c r="X92" s="16"/>
    </row>
    <row r="93" spans="1:24" ht="12.75" customHeight="1" x14ac:dyDescent="0.25">
      <c r="A93" s="206" t="s">
        <v>110</v>
      </c>
      <c r="B93" s="206"/>
      <c r="C93" s="206"/>
      <c r="D93" s="55" t="s">
        <v>240</v>
      </c>
      <c r="E93" s="15">
        <v>180</v>
      </c>
      <c r="F93" s="20"/>
      <c r="G93" s="20"/>
      <c r="H93" s="15">
        <v>3.46</v>
      </c>
      <c r="I93" s="15">
        <v>6.79</v>
      </c>
      <c r="J93" s="15">
        <v>23.98</v>
      </c>
      <c r="K93" s="15">
        <v>179.97</v>
      </c>
      <c r="L93" s="15">
        <v>0.188</v>
      </c>
      <c r="M93" s="15">
        <v>24.71</v>
      </c>
      <c r="N93" s="15">
        <v>34.28</v>
      </c>
      <c r="O93" s="15">
        <v>0.12</v>
      </c>
      <c r="P93" s="57">
        <f>SUM(P94:P96)</f>
        <v>0.105</v>
      </c>
      <c r="Q93" s="57">
        <f t="shared" ref="Q93:S93" si="22">SUM(Q94:Q96)</f>
        <v>1.06E-2</v>
      </c>
      <c r="R93" s="57">
        <f t="shared" si="22"/>
        <v>0</v>
      </c>
      <c r="S93" s="57">
        <f t="shared" si="22"/>
        <v>0.74399999999999999</v>
      </c>
      <c r="T93" s="15">
        <v>23.41</v>
      </c>
      <c r="U93" s="15">
        <v>854.67</v>
      </c>
      <c r="V93" s="15">
        <v>95.62</v>
      </c>
      <c r="W93" s="15">
        <v>34.83</v>
      </c>
      <c r="X93" s="15">
        <v>1.4</v>
      </c>
    </row>
    <row r="94" spans="1:24" ht="13.5" customHeight="1" x14ac:dyDescent="0.25">
      <c r="A94" s="218" t="s">
        <v>42</v>
      </c>
      <c r="B94" s="218"/>
      <c r="C94" s="218"/>
      <c r="D94" s="80"/>
      <c r="E94" s="16"/>
      <c r="F94" s="40">
        <v>248</v>
      </c>
      <c r="G94" s="40">
        <v>185</v>
      </c>
      <c r="H94" s="40"/>
      <c r="I94" s="40"/>
      <c r="J94" s="40"/>
      <c r="K94" s="77"/>
      <c r="L94" s="40"/>
      <c r="M94" s="40"/>
      <c r="N94" s="40"/>
      <c r="O94" s="40"/>
      <c r="P94" s="16"/>
      <c r="Q94" s="16">
        <v>9.9000000000000008E-3</v>
      </c>
      <c r="R94" s="16"/>
      <c r="S94" s="16">
        <v>0.74399999999999999</v>
      </c>
      <c r="T94" s="40"/>
      <c r="U94" s="40"/>
      <c r="V94" s="40"/>
      <c r="W94" s="40"/>
      <c r="X94" s="40"/>
    </row>
    <row r="95" spans="1:24" ht="13.5" customHeight="1" x14ac:dyDescent="0.25">
      <c r="A95" s="218" t="s">
        <v>24</v>
      </c>
      <c r="B95" s="218"/>
      <c r="C95" s="218"/>
      <c r="D95" s="80"/>
      <c r="E95" s="16"/>
      <c r="F95" s="40">
        <v>7</v>
      </c>
      <c r="G95" s="40">
        <v>7</v>
      </c>
      <c r="H95" s="40"/>
      <c r="I95" s="40"/>
      <c r="J95" s="40"/>
      <c r="K95" s="77"/>
      <c r="L95" s="40"/>
      <c r="M95" s="40"/>
      <c r="N95" s="40"/>
      <c r="O95" s="40"/>
      <c r="P95" s="17">
        <v>0.105</v>
      </c>
      <c r="Q95" s="17">
        <v>6.9999999999999999E-4</v>
      </c>
      <c r="R95" s="15"/>
      <c r="S95" s="15"/>
      <c r="T95" s="40"/>
      <c r="U95" s="40"/>
      <c r="V95" s="40"/>
      <c r="W95" s="40"/>
      <c r="X95" s="40"/>
    </row>
    <row r="96" spans="1:24" ht="15" customHeight="1" x14ac:dyDescent="0.25">
      <c r="A96" s="218" t="s">
        <v>25</v>
      </c>
      <c r="B96" s="218"/>
      <c r="C96" s="218"/>
      <c r="D96" s="80"/>
      <c r="E96" s="16"/>
      <c r="F96" s="40">
        <v>129.5</v>
      </c>
      <c r="G96" s="40">
        <v>129.5</v>
      </c>
      <c r="H96" s="40"/>
      <c r="I96" s="40"/>
      <c r="J96" s="40"/>
      <c r="K96" s="77"/>
      <c r="L96" s="40"/>
      <c r="M96" s="40"/>
      <c r="N96" s="40"/>
      <c r="O96" s="40"/>
      <c r="P96" s="16"/>
      <c r="Q96" s="16"/>
      <c r="R96" s="16"/>
      <c r="S96" s="16"/>
      <c r="T96" s="40"/>
      <c r="U96" s="40"/>
      <c r="V96" s="40"/>
      <c r="W96" s="40"/>
      <c r="X96" s="40"/>
    </row>
    <row r="97" spans="1:24" s="4" customFormat="1" ht="12.75" x14ac:dyDescent="0.2">
      <c r="A97" s="215" t="s">
        <v>305</v>
      </c>
      <c r="B97" s="216"/>
      <c r="C97" s="217"/>
      <c r="D97" s="24" t="s">
        <v>306</v>
      </c>
      <c r="E97" s="24">
        <v>100</v>
      </c>
      <c r="F97" s="24">
        <v>118</v>
      </c>
      <c r="G97" s="24">
        <v>100</v>
      </c>
      <c r="H97" s="24">
        <v>1.1000000000000001</v>
      </c>
      <c r="I97" s="24">
        <v>0.2</v>
      </c>
      <c r="J97" s="24">
        <v>3.8</v>
      </c>
      <c r="K97" s="24">
        <v>22</v>
      </c>
      <c r="L97" s="21">
        <v>0.06</v>
      </c>
      <c r="M97" s="21">
        <v>17.5</v>
      </c>
      <c r="N97" s="21">
        <v>0</v>
      </c>
      <c r="O97" s="21">
        <v>0.04</v>
      </c>
      <c r="P97" s="21">
        <v>0</v>
      </c>
      <c r="Q97" s="21">
        <v>0</v>
      </c>
      <c r="R97" s="21">
        <v>0</v>
      </c>
      <c r="S97" s="21">
        <v>0</v>
      </c>
      <c r="T97" s="21">
        <v>14</v>
      </c>
      <c r="U97" s="21">
        <v>290</v>
      </c>
      <c r="V97" s="21">
        <v>26</v>
      </c>
      <c r="W97" s="21">
        <v>20</v>
      </c>
      <c r="X97" s="21">
        <v>0.9</v>
      </c>
    </row>
    <row r="98" spans="1:24" x14ac:dyDescent="0.25">
      <c r="A98" s="194" t="s">
        <v>27</v>
      </c>
      <c r="B98" s="195"/>
      <c r="C98" s="196"/>
      <c r="D98" s="45" t="s">
        <v>28</v>
      </c>
      <c r="E98" s="46">
        <v>200</v>
      </c>
      <c r="F98" s="46"/>
      <c r="G98" s="46"/>
      <c r="H98" s="18">
        <v>7.0000000000000007E-2</v>
      </c>
      <c r="I98" s="18">
        <v>0.02</v>
      </c>
      <c r="J98" s="18">
        <v>15</v>
      </c>
      <c r="K98" s="48">
        <v>60</v>
      </c>
      <c r="L98" s="15">
        <v>0</v>
      </c>
      <c r="M98" s="15">
        <v>0.03</v>
      </c>
      <c r="N98" s="15">
        <v>0</v>
      </c>
      <c r="O98" s="15">
        <v>0</v>
      </c>
      <c r="P98" s="57">
        <f>SUM(P99:P101)</f>
        <v>0</v>
      </c>
      <c r="Q98" s="57">
        <f t="shared" ref="Q98:S98" si="23">SUM(Q99:Q101)</f>
        <v>0</v>
      </c>
      <c r="R98" s="57">
        <f t="shared" si="23"/>
        <v>0</v>
      </c>
      <c r="S98" s="57">
        <f t="shared" si="23"/>
        <v>5.0000000000000001E-4</v>
      </c>
      <c r="T98" s="15">
        <v>11.1</v>
      </c>
      <c r="U98" s="15">
        <v>8.6</v>
      </c>
      <c r="V98" s="15">
        <v>2.8</v>
      </c>
      <c r="W98" s="15">
        <v>1.4</v>
      </c>
      <c r="X98" s="15">
        <v>0.28000000000000003</v>
      </c>
    </row>
    <row r="99" spans="1:24" x14ac:dyDescent="0.25">
      <c r="A99" s="180" t="s">
        <v>29</v>
      </c>
      <c r="B99" s="181"/>
      <c r="C99" s="182"/>
      <c r="D99" s="45"/>
      <c r="E99" s="46"/>
      <c r="F99" s="75">
        <v>0.5</v>
      </c>
      <c r="G99" s="75">
        <v>0.5</v>
      </c>
      <c r="H99" s="18"/>
      <c r="I99" s="18"/>
      <c r="J99" s="18"/>
      <c r="K99" s="48"/>
      <c r="L99" s="15"/>
      <c r="M99" s="15"/>
      <c r="N99" s="15"/>
      <c r="O99" s="15"/>
      <c r="P99" s="16"/>
      <c r="Q99" s="16"/>
      <c r="R99" s="16"/>
      <c r="S99" s="16">
        <v>5.0000000000000001E-4</v>
      </c>
      <c r="T99" s="15"/>
      <c r="U99" s="15"/>
      <c r="V99" s="15"/>
      <c r="W99" s="15"/>
      <c r="X99" s="15"/>
    </row>
    <row r="100" spans="1:24" ht="12.75" customHeight="1" x14ac:dyDescent="0.25">
      <c r="A100" s="180" t="s">
        <v>23</v>
      </c>
      <c r="B100" s="223"/>
      <c r="C100" s="224"/>
      <c r="D100" s="45"/>
      <c r="E100" s="46"/>
      <c r="F100" s="75">
        <v>15</v>
      </c>
      <c r="G100" s="75">
        <v>15</v>
      </c>
      <c r="H100" s="19"/>
      <c r="I100" s="19"/>
      <c r="J100" s="19"/>
      <c r="K100" s="19"/>
      <c r="L100" s="19"/>
      <c r="M100" s="19"/>
      <c r="N100" s="19"/>
      <c r="O100" s="19"/>
      <c r="P100" s="16"/>
      <c r="Q100" s="16"/>
      <c r="R100" s="16"/>
      <c r="S100" s="16"/>
      <c r="T100" s="19"/>
      <c r="U100" s="19"/>
      <c r="V100" s="19"/>
      <c r="W100" s="19"/>
      <c r="X100" s="19"/>
    </row>
    <row r="101" spans="1:24" ht="13.5" customHeight="1" x14ac:dyDescent="0.25">
      <c r="A101" s="180" t="s">
        <v>25</v>
      </c>
      <c r="B101" s="223"/>
      <c r="C101" s="224"/>
      <c r="D101" s="45"/>
      <c r="E101" s="46"/>
      <c r="F101" s="75">
        <v>200</v>
      </c>
      <c r="G101" s="75">
        <v>200</v>
      </c>
      <c r="H101" s="19"/>
      <c r="I101" s="19"/>
      <c r="J101" s="19"/>
      <c r="K101" s="19"/>
      <c r="L101" s="19"/>
      <c r="M101" s="19"/>
      <c r="N101" s="19"/>
      <c r="O101" s="19"/>
      <c r="P101" s="15"/>
      <c r="Q101" s="15"/>
      <c r="R101" s="15"/>
      <c r="S101" s="15"/>
      <c r="T101" s="19"/>
      <c r="U101" s="19"/>
      <c r="V101" s="19"/>
      <c r="W101" s="19"/>
      <c r="X101" s="19"/>
    </row>
    <row r="102" spans="1:24" ht="16.5" customHeight="1" x14ac:dyDescent="0.25">
      <c r="A102" s="200" t="s">
        <v>211</v>
      </c>
      <c r="B102" s="201"/>
      <c r="C102" s="202"/>
      <c r="D102" s="18" t="s">
        <v>214</v>
      </c>
      <c r="E102" s="18">
        <v>10</v>
      </c>
      <c r="F102" s="10"/>
      <c r="G102" s="10"/>
      <c r="H102" s="18">
        <v>0.08</v>
      </c>
      <c r="I102" s="18">
        <v>7.25</v>
      </c>
      <c r="J102" s="18">
        <v>0.13</v>
      </c>
      <c r="K102" s="48">
        <v>66</v>
      </c>
      <c r="L102" s="15">
        <v>0</v>
      </c>
      <c r="M102" s="15">
        <v>0</v>
      </c>
      <c r="N102" s="15">
        <v>40</v>
      </c>
      <c r="O102" s="15">
        <v>0.01</v>
      </c>
      <c r="P102" s="57">
        <v>0.15</v>
      </c>
      <c r="Q102" s="57">
        <v>1E-3</v>
      </c>
      <c r="R102" s="57">
        <v>0</v>
      </c>
      <c r="S102" s="57">
        <v>0</v>
      </c>
      <c r="T102" s="15">
        <v>2.4</v>
      </c>
      <c r="U102" s="15">
        <v>3</v>
      </c>
      <c r="V102" s="15">
        <v>3</v>
      </c>
      <c r="W102" s="15">
        <v>0</v>
      </c>
      <c r="X102" s="15">
        <v>0.02</v>
      </c>
    </row>
    <row r="103" spans="1:24" ht="13.5" customHeight="1" x14ac:dyDescent="0.25">
      <c r="A103" s="155" t="s">
        <v>30</v>
      </c>
      <c r="B103" s="156"/>
      <c r="C103" s="157"/>
      <c r="D103" s="43"/>
      <c r="E103" s="18">
        <v>50</v>
      </c>
      <c r="F103" s="18"/>
      <c r="G103" s="18"/>
      <c r="H103" s="20">
        <v>3.95</v>
      </c>
      <c r="I103" s="20">
        <v>0.5</v>
      </c>
      <c r="J103" s="20">
        <v>24.15</v>
      </c>
      <c r="K103" s="126">
        <v>117.15</v>
      </c>
      <c r="L103" s="15">
        <v>0.08</v>
      </c>
      <c r="M103" s="15">
        <v>0</v>
      </c>
      <c r="N103" s="15">
        <v>0</v>
      </c>
      <c r="O103" s="15">
        <v>0.03</v>
      </c>
      <c r="P103" s="57">
        <v>0</v>
      </c>
      <c r="Q103" s="57">
        <v>2.8000000000000001E-2</v>
      </c>
      <c r="R103" s="57">
        <v>1.0999999999999999E-2</v>
      </c>
      <c r="S103" s="57">
        <v>1.44E-2</v>
      </c>
      <c r="T103" s="15">
        <v>11.5</v>
      </c>
      <c r="U103" s="15">
        <v>66.5</v>
      </c>
      <c r="V103" s="15">
        <v>43.5</v>
      </c>
      <c r="W103" s="15">
        <v>16.5</v>
      </c>
      <c r="X103" s="15">
        <v>1</v>
      </c>
    </row>
    <row r="104" spans="1:24" x14ac:dyDescent="0.25">
      <c r="A104" s="155" t="s">
        <v>268</v>
      </c>
      <c r="B104" s="156"/>
      <c r="C104" s="157"/>
      <c r="D104" s="16"/>
      <c r="E104" s="15">
        <v>30</v>
      </c>
      <c r="F104" s="15"/>
      <c r="G104" s="15"/>
      <c r="H104" s="20">
        <v>2.2999999999999998</v>
      </c>
      <c r="I104" s="20">
        <v>0.42</v>
      </c>
      <c r="J104" s="20">
        <v>11.31</v>
      </c>
      <c r="K104" s="126">
        <v>60.31</v>
      </c>
      <c r="L104" s="15">
        <v>0.06</v>
      </c>
      <c r="M104" s="15">
        <v>0</v>
      </c>
      <c r="N104" s="15">
        <v>0</v>
      </c>
      <c r="O104" s="15">
        <v>2.7E-2</v>
      </c>
      <c r="P104" s="15">
        <v>0</v>
      </c>
      <c r="Q104" s="15">
        <v>1.6999999999999999E-3</v>
      </c>
      <c r="R104" s="15">
        <v>0</v>
      </c>
      <c r="S104" s="15">
        <v>0</v>
      </c>
      <c r="T104" s="15">
        <v>9.9</v>
      </c>
      <c r="U104" s="15">
        <v>73.2</v>
      </c>
      <c r="V104" s="15">
        <v>58.2</v>
      </c>
      <c r="W104" s="15">
        <v>17.100000000000001</v>
      </c>
      <c r="X104" s="15">
        <v>1.35</v>
      </c>
    </row>
    <row r="105" spans="1:24" x14ac:dyDescent="0.25">
      <c r="A105" s="155" t="s">
        <v>270</v>
      </c>
      <c r="B105" s="156"/>
      <c r="C105" s="157"/>
      <c r="D105" s="72"/>
      <c r="E105" s="22">
        <f>SUM(E84:E104)</f>
        <v>698</v>
      </c>
      <c r="F105" s="22"/>
      <c r="G105" s="22"/>
      <c r="H105" s="22">
        <f>SUM(H84:H104)</f>
        <v>27.060000000000002</v>
      </c>
      <c r="I105" s="22">
        <f t="shared" ref="I105:O105" si="24">SUM(I84:I104)</f>
        <v>33.03</v>
      </c>
      <c r="J105" s="22">
        <f t="shared" si="24"/>
        <v>89</v>
      </c>
      <c r="K105" s="22">
        <f t="shared" si="24"/>
        <v>773.04</v>
      </c>
      <c r="L105" s="22">
        <f t="shared" si="24"/>
        <v>0.46</v>
      </c>
      <c r="M105" s="22">
        <f t="shared" si="24"/>
        <v>47.010000000000005</v>
      </c>
      <c r="N105" s="22">
        <f t="shared" si="24"/>
        <v>139.44</v>
      </c>
      <c r="O105" s="22">
        <f t="shared" si="24"/>
        <v>0.32400000000000007</v>
      </c>
      <c r="P105" s="15">
        <f>SUM(P104+P103+P102+P98+P97+P93+P84)</f>
        <v>1.5893999999999999</v>
      </c>
      <c r="Q105" s="15">
        <f t="shared" ref="Q105:S105" si="25">SUM(Q104+Q103+Q102+Q98+Q97+Q93+Q84)</f>
        <v>0.20730000000000001</v>
      </c>
      <c r="R105" s="15">
        <f t="shared" si="25"/>
        <v>1.1599999999999999E-2</v>
      </c>
      <c r="S105" s="15">
        <f t="shared" si="25"/>
        <v>1.5333000000000001</v>
      </c>
      <c r="T105" s="22">
        <f>SUM(T84:T104)</f>
        <v>155.36000000000001</v>
      </c>
      <c r="U105" s="22">
        <f t="shared" ref="U105:X105" si="26">SUM(U84:U104)</f>
        <v>1721.09</v>
      </c>
      <c r="V105" s="22">
        <f t="shared" si="26"/>
        <v>486</v>
      </c>
      <c r="W105" s="22">
        <f t="shared" si="26"/>
        <v>134.94999999999999</v>
      </c>
      <c r="X105" s="22">
        <f t="shared" si="26"/>
        <v>8.5300000000000011</v>
      </c>
    </row>
    <row r="106" spans="1:24" ht="15.75" customHeight="1" x14ac:dyDescent="0.25">
      <c r="A106" s="191"/>
      <c r="B106" s="187"/>
      <c r="C106" s="188"/>
      <c r="D106" s="197" t="s">
        <v>266</v>
      </c>
      <c r="E106" s="213"/>
      <c r="F106" s="213"/>
      <c r="G106" s="214"/>
      <c r="H106" s="16"/>
      <c r="I106" s="16"/>
      <c r="J106" s="16"/>
      <c r="K106" s="53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x14ac:dyDescent="0.25">
      <c r="A107" s="194" t="s">
        <v>101</v>
      </c>
      <c r="B107" s="195"/>
      <c r="C107" s="196"/>
      <c r="D107" s="45" t="s">
        <v>102</v>
      </c>
      <c r="E107" s="46">
        <v>200</v>
      </c>
      <c r="F107" s="46">
        <v>211</v>
      </c>
      <c r="G107" s="46">
        <v>200</v>
      </c>
      <c r="H107" s="22">
        <v>5.8</v>
      </c>
      <c r="I107" s="22">
        <v>5</v>
      </c>
      <c r="J107" s="22">
        <v>9.6</v>
      </c>
      <c r="K107" s="22">
        <v>107</v>
      </c>
      <c r="L107" s="22">
        <v>0.08</v>
      </c>
      <c r="M107" s="22">
        <v>2.6</v>
      </c>
      <c r="N107" s="22">
        <v>40</v>
      </c>
      <c r="O107" s="22">
        <v>0.3</v>
      </c>
      <c r="P107" s="57">
        <v>0.63300000000000001</v>
      </c>
      <c r="Q107" s="57">
        <v>3.3700000000000001E-2</v>
      </c>
      <c r="R107" s="57">
        <v>2.8999999999999998E-3</v>
      </c>
      <c r="S107" s="57">
        <v>0.1055</v>
      </c>
      <c r="T107" s="22">
        <v>240</v>
      </c>
      <c r="U107" s="22">
        <v>0</v>
      </c>
      <c r="V107" s="22">
        <v>180</v>
      </c>
      <c r="W107" s="22">
        <v>28</v>
      </c>
      <c r="X107" s="22">
        <v>0.2</v>
      </c>
    </row>
    <row r="108" spans="1:24" ht="14.25" customHeight="1" x14ac:dyDescent="0.25">
      <c r="A108" s="200" t="s">
        <v>310</v>
      </c>
      <c r="B108" s="201"/>
      <c r="C108" s="202"/>
      <c r="D108" s="15"/>
      <c r="E108" s="15">
        <v>15</v>
      </c>
      <c r="F108" s="15">
        <v>15</v>
      </c>
      <c r="G108" s="55"/>
      <c r="H108" s="18">
        <v>1.5</v>
      </c>
      <c r="I108" s="18">
        <v>1.1200000000000001</v>
      </c>
      <c r="J108" s="18">
        <v>11.55</v>
      </c>
      <c r="K108" s="48">
        <v>63</v>
      </c>
      <c r="L108" s="15">
        <v>0.02</v>
      </c>
      <c r="M108" s="15">
        <v>0</v>
      </c>
      <c r="N108" s="15">
        <v>0</v>
      </c>
      <c r="O108" s="15">
        <v>6.0000000000000001E-3</v>
      </c>
      <c r="P108" s="17"/>
      <c r="Q108" s="17"/>
      <c r="R108" s="17"/>
      <c r="S108" s="17"/>
      <c r="T108" s="15">
        <v>3.6</v>
      </c>
      <c r="U108" s="15">
        <v>19.5</v>
      </c>
      <c r="V108" s="15">
        <v>13.65</v>
      </c>
      <c r="W108" s="15">
        <v>2.7</v>
      </c>
      <c r="X108" s="15">
        <v>0.24</v>
      </c>
    </row>
    <row r="109" spans="1:24" ht="13.5" customHeight="1" x14ac:dyDescent="0.25">
      <c r="A109" s="155" t="s">
        <v>267</v>
      </c>
      <c r="B109" s="156"/>
      <c r="C109" s="157"/>
      <c r="D109" s="15"/>
      <c r="E109" s="15">
        <f>SUM(E107:E108)</f>
        <v>215</v>
      </c>
      <c r="F109" s="15"/>
      <c r="G109" s="15"/>
      <c r="H109" s="15">
        <f>SUM(H107:H108)</f>
        <v>7.3</v>
      </c>
      <c r="I109" s="15">
        <f t="shared" ref="I109:X109" si="27">SUM(I107:I108)</f>
        <v>6.12</v>
      </c>
      <c r="J109" s="15">
        <f t="shared" si="27"/>
        <v>21.15</v>
      </c>
      <c r="K109" s="15">
        <f t="shared" si="27"/>
        <v>170</v>
      </c>
      <c r="L109" s="15">
        <f t="shared" si="27"/>
        <v>0.1</v>
      </c>
      <c r="M109" s="15">
        <f t="shared" si="27"/>
        <v>2.6</v>
      </c>
      <c r="N109" s="15">
        <f t="shared" si="27"/>
        <v>40</v>
      </c>
      <c r="O109" s="15">
        <f t="shared" si="27"/>
        <v>0.30599999999999999</v>
      </c>
      <c r="P109" s="15">
        <f t="shared" si="27"/>
        <v>0.63300000000000001</v>
      </c>
      <c r="Q109" s="15">
        <f t="shared" si="27"/>
        <v>3.3700000000000001E-2</v>
      </c>
      <c r="R109" s="15">
        <f t="shared" si="27"/>
        <v>2.8999999999999998E-3</v>
      </c>
      <c r="S109" s="15">
        <f t="shared" si="27"/>
        <v>0.1055</v>
      </c>
      <c r="T109" s="15">
        <f t="shared" si="27"/>
        <v>243.6</v>
      </c>
      <c r="U109" s="15">
        <f t="shared" si="27"/>
        <v>19.5</v>
      </c>
      <c r="V109" s="15">
        <f t="shared" si="27"/>
        <v>193.65</v>
      </c>
      <c r="W109" s="15">
        <f t="shared" si="27"/>
        <v>30.7</v>
      </c>
      <c r="X109" s="15">
        <f t="shared" si="27"/>
        <v>0.44</v>
      </c>
    </row>
    <row r="110" spans="1:24" x14ac:dyDescent="0.25">
      <c r="A110" s="197" t="s">
        <v>83</v>
      </c>
      <c r="B110" s="213"/>
      <c r="C110" s="214"/>
      <c r="D110" s="40"/>
      <c r="E110" s="20">
        <f>SUM(E109+E105+E82+E65+E29+E26)</f>
        <v>2962</v>
      </c>
      <c r="F110" s="20"/>
      <c r="G110" s="20"/>
      <c r="H110" s="20">
        <f t="shared" ref="H110:O110" si="28">SUM(H109+H105+H82+H65+H29+H26)</f>
        <v>105.6</v>
      </c>
      <c r="I110" s="20">
        <f t="shared" si="28"/>
        <v>105.83</v>
      </c>
      <c r="J110" s="20">
        <f t="shared" si="28"/>
        <v>421.875</v>
      </c>
      <c r="K110" s="20">
        <f t="shared" si="28"/>
        <v>3095.4580000000001</v>
      </c>
      <c r="L110" s="20">
        <f t="shared" si="28"/>
        <v>4.2829999999999995</v>
      </c>
      <c r="M110" s="20">
        <f t="shared" si="28"/>
        <v>91.393000000000015</v>
      </c>
      <c r="N110" s="20">
        <f t="shared" si="28"/>
        <v>450.94</v>
      </c>
      <c r="O110" s="20">
        <f t="shared" si="28"/>
        <v>13.266</v>
      </c>
      <c r="P110" s="20">
        <f t="shared" ref="P110:S110" si="29">SUM(P109+P105+P82+P65+P29+P26)</f>
        <v>4.9722</v>
      </c>
      <c r="Q110" s="20">
        <f t="shared" si="29"/>
        <v>0.38725000000000004</v>
      </c>
      <c r="R110" s="20">
        <f t="shared" si="29"/>
        <v>6.8029999999999993E-2</v>
      </c>
      <c r="S110" s="20">
        <f t="shared" si="29"/>
        <v>2.02379</v>
      </c>
      <c r="T110" s="20">
        <f>SUM(T109+T105+T82+T65+T29+T26)</f>
        <v>1213.92</v>
      </c>
      <c r="U110" s="20">
        <f>SUM(U109+U105+U82+U65+U29+U26)</f>
        <v>4860.84</v>
      </c>
      <c r="V110" s="20">
        <f>SUM(V109+V105+V82+V65+V29+V26)</f>
        <v>1847.6499999999999</v>
      </c>
      <c r="W110" s="20">
        <f>SUM(W109+W105+W82+W65+W29+W26)</f>
        <v>525.44000000000005</v>
      </c>
      <c r="X110" s="20">
        <f>SUM(X109+X105+X82+X65+X29+X26)</f>
        <v>29.360000000000003</v>
      </c>
    </row>
  </sheetData>
  <mergeCells count="142">
    <mergeCell ref="A93:C93"/>
    <mergeCell ref="A94:C94"/>
    <mergeCell ref="A95:C95"/>
    <mergeCell ref="A96:C96"/>
    <mergeCell ref="A98:C98"/>
    <mergeCell ref="A99:C99"/>
    <mergeCell ref="D106:G106"/>
    <mergeCell ref="A58:C58"/>
    <mergeCell ref="A59:C59"/>
    <mergeCell ref="A60:C60"/>
    <mergeCell ref="A67:C67"/>
    <mergeCell ref="A68:C68"/>
    <mergeCell ref="A69:C69"/>
    <mergeCell ref="A70:C70"/>
    <mergeCell ref="A71:C71"/>
    <mergeCell ref="A72:C72"/>
    <mergeCell ref="D83:G83"/>
    <mergeCell ref="A65:C65"/>
    <mergeCell ref="A66:C66"/>
    <mergeCell ref="D66:G66"/>
    <mergeCell ref="A83:C83"/>
    <mergeCell ref="A76:C76"/>
    <mergeCell ref="A77:C77"/>
    <mergeCell ref="A87:C87"/>
    <mergeCell ref="L3:P3"/>
    <mergeCell ref="Q3:X3"/>
    <mergeCell ref="A8:C8"/>
    <mergeCell ref="A9:C9"/>
    <mergeCell ref="A10:C10"/>
    <mergeCell ref="A11:C11"/>
    <mergeCell ref="A12:C12"/>
    <mergeCell ref="A1:B1"/>
    <mergeCell ref="H1:I1"/>
    <mergeCell ref="A2:B2"/>
    <mergeCell ref="C2:G2"/>
    <mergeCell ref="A3:C3"/>
    <mergeCell ref="H3:K3"/>
    <mergeCell ref="E3:E5"/>
    <mergeCell ref="F3:F5"/>
    <mergeCell ref="G3:G5"/>
    <mergeCell ref="K4:K5"/>
    <mergeCell ref="A7:C7"/>
    <mergeCell ref="C1:E1"/>
    <mergeCell ref="T4:T5"/>
    <mergeCell ref="V4:V5"/>
    <mergeCell ref="W4:W5"/>
    <mergeCell ref="X4:X5"/>
    <mergeCell ref="U4:U5"/>
    <mergeCell ref="N4:N5"/>
    <mergeCell ref="O4:O5"/>
    <mergeCell ref="P4:P5"/>
    <mergeCell ref="Q4:Q5"/>
    <mergeCell ref="R4:R5"/>
    <mergeCell ref="S4:S5"/>
    <mergeCell ref="D27:G27"/>
    <mergeCell ref="A28:C28"/>
    <mergeCell ref="A29:C29"/>
    <mergeCell ref="A13:C13"/>
    <mergeCell ref="A14:C14"/>
    <mergeCell ref="A15:C15"/>
    <mergeCell ref="A16:C16"/>
    <mergeCell ref="A17:C17"/>
    <mergeCell ref="A5:C5"/>
    <mergeCell ref="A6:C6"/>
    <mergeCell ref="D6:G6"/>
    <mergeCell ref="A4:C4"/>
    <mergeCell ref="H4:H5"/>
    <mergeCell ref="I4:I5"/>
    <mergeCell ref="J4:J5"/>
    <mergeCell ref="L4:L5"/>
    <mergeCell ref="M4:M5"/>
    <mergeCell ref="A30:C30"/>
    <mergeCell ref="D30:G30"/>
    <mergeCell ref="A27:C27"/>
    <mergeCell ref="A22:C22"/>
    <mergeCell ref="A23:C23"/>
    <mergeCell ref="A24:C24"/>
    <mergeCell ref="A25:C25"/>
    <mergeCell ref="A26:C26"/>
    <mergeCell ref="A18:C18"/>
    <mergeCell ref="A19:C19"/>
    <mergeCell ref="A20:C20"/>
    <mergeCell ref="A21:C21"/>
    <mergeCell ref="A36:C36"/>
    <mergeCell ref="A56:C56"/>
    <mergeCell ref="A57:C57"/>
    <mergeCell ref="A44:C44"/>
    <mergeCell ref="A45:C45"/>
    <mergeCell ref="A46:C46"/>
    <mergeCell ref="A47:C47"/>
    <mergeCell ref="A49:C49"/>
    <mergeCell ref="A33:C33"/>
    <mergeCell ref="A34:C34"/>
    <mergeCell ref="A35:C35"/>
    <mergeCell ref="A48:C48"/>
    <mergeCell ref="A50:C50"/>
    <mergeCell ref="A51:C51"/>
    <mergeCell ref="A41:C41"/>
    <mergeCell ref="A88:C88"/>
    <mergeCell ref="A89:C89"/>
    <mergeCell ref="A90:C90"/>
    <mergeCell ref="A91:C91"/>
    <mergeCell ref="A92:C92"/>
    <mergeCell ref="A52:C52"/>
    <mergeCell ref="A53:C53"/>
    <mergeCell ref="A55:C55"/>
    <mergeCell ref="A54:C54"/>
    <mergeCell ref="A62:C62"/>
    <mergeCell ref="A79:C79"/>
    <mergeCell ref="A80:C80"/>
    <mergeCell ref="A81:C81"/>
    <mergeCell ref="A82:C82"/>
    <mergeCell ref="A73:C73"/>
    <mergeCell ref="A74:C74"/>
    <mergeCell ref="A75:C75"/>
    <mergeCell ref="A84:C84"/>
    <mergeCell ref="A85:C85"/>
    <mergeCell ref="A78:C78"/>
    <mergeCell ref="A31:C31"/>
    <mergeCell ref="A32:C32"/>
    <mergeCell ref="A110:C110"/>
    <mergeCell ref="A103:C103"/>
    <mergeCell ref="A104:C104"/>
    <mergeCell ref="A105:C105"/>
    <mergeCell ref="A102:C102"/>
    <mergeCell ref="A100:C100"/>
    <mergeCell ref="A101:C101"/>
    <mergeCell ref="A106:C106"/>
    <mergeCell ref="A107:C107"/>
    <mergeCell ref="A109:C109"/>
    <mergeCell ref="A108:C108"/>
    <mergeCell ref="A97:C97"/>
    <mergeCell ref="A42:C42"/>
    <mergeCell ref="A43:C43"/>
    <mergeCell ref="A61:C61"/>
    <mergeCell ref="A63:C63"/>
    <mergeCell ref="A64:C64"/>
    <mergeCell ref="A37:C37"/>
    <mergeCell ref="A38:C38"/>
    <mergeCell ref="A39:C39"/>
    <mergeCell ref="A40:C40"/>
    <mergeCell ref="A86:C86"/>
  </mergeCells>
  <pageMargins left="0" right="0" top="0" bottom="0" header="0" footer="0"/>
  <pageSetup paperSize="9" scale="82" fitToHeight="0" orientation="landscape" r:id="rId1"/>
  <ignoredErrors>
    <ignoredError sqref="P18:S21 P55:S55 P93:S96 P98:S9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"/>
  <sheetViews>
    <sheetView tabSelected="1" workbookViewId="0">
      <selection activeCell="E6" sqref="E6:X6"/>
    </sheetView>
  </sheetViews>
  <sheetFormatPr defaultRowHeight="15" x14ac:dyDescent="0.25"/>
  <sheetData>
    <row r="1" spans="1:24" x14ac:dyDescent="0.25">
      <c r="A1" s="299"/>
      <c r="B1" s="299"/>
      <c r="C1" s="299" t="s">
        <v>317</v>
      </c>
      <c r="D1" s="299"/>
      <c r="E1" s="299"/>
      <c r="F1" s="149"/>
      <c r="G1" s="149"/>
      <c r="H1" s="160" t="s">
        <v>256</v>
      </c>
      <c r="I1" s="16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266"/>
      <c r="B2" s="266"/>
      <c r="C2" s="266" t="s">
        <v>250</v>
      </c>
      <c r="D2" s="266"/>
      <c r="E2" s="266"/>
      <c r="F2" s="266"/>
      <c r="G2" s="26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162"/>
      <c r="B3" s="163"/>
      <c r="C3" s="164"/>
      <c r="D3" s="36"/>
      <c r="E3" s="165" t="s">
        <v>271</v>
      </c>
      <c r="F3" s="315" t="s">
        <v>272</v>
      </c>
      <c r="G3" s="315" t="s">
        <v>273</v>
      </c>
      <c r="H3" s="197" t="s">
        <v>320</v>
      </c>
      <c r="I3" s="213"/>
      <c r="J3" s="213"/>
      <c r="K3" s="214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176"/>
      <c r="B4" s="177"/>
      <c r="C4" s="178"/>
      <c r="D4" s="37"/>
      <c r="E4" s="166"/>
      <c r="F4" s="316"/>
      <c r="G4" s="316"/>
      <c r="H4" s="309" t="s">
        <v>7</v>
      </c>
      <c r="I4" s="309" t="s">
        <v>8</v>
      </c>
      <c r="J4" s="309" t="s">
        <v>9</v>
      </c>
      <c r="K4" s="311" t="s">
        <v>274</v>
      </c>
      <c r="L4" s="311" t="s">
        <v>10</v>
      </c>
      <c r="M4" s="309" t="s">
        <v>11</v>
      </c>
      <c r="N4" s="313" t="s">
        <v>325</v>
      </c>
      <c r="O4" s="309" t="s">
        <v>12</v>
      </c>
      <c r="P4" s="313" t="s">
        <v>322</v>
      </c>
      <c r="Q4" s="313" t="s">
        <v>302</v>
      </c>
      <c r="R4" s="313" t="s">
        <v>303</v>
      </c>
      <c r="S4" s="313" t="s">
        <v>304</v>
      </c>
      <c r="T4" s="313" t="s">
        <v>13</v>
      </c>
      <c r="U4" s="313" t="s">
        <v>258</v>
      </c>
      <c r="V4" s="313" t="s">
        <v>14</v>
      </c>
      <c r="W4" s="313" t="s">
        <v>15</v>
      </c>
      <c r="X4" s="313" t="s">
        <v>16</v>
      </c>
    </row>
    <row r="5" spans="1:24" x14ac:dyDescent="0.25">
      <c r="A5" s="173"/>
      <c r="B5" s="174"/>
      <c r="C5" s="175"/>
      <c r="D5" s="38"/>
      <c r="E5" s="167"/>
      <c r="F5" s="317"/>
      <c r="G5" s="317"/>
      <c r="H5" s="310"/>
      <c r="I5" s="310"/>
      <c r="J5" s="310"/>
      <c r="K5" s="312"/>
      <c r="L5" s="312"/>
      <c r="M5" s="310"/>
      <c r="N5" s="314"/>
      <c r="O5" s="310"/>
      <c r="P5" s="314"/>
      <c r="Q5" s="314"/>
      <c r="R5" s="314"/>
      <c r="S5" s="314"/>
      <c r="T5" s="314"/>
      <c r="U5" s="314"/>
      <c r="V5" s="314"/>
      <c r="W5" s="314"/>
      <c r="X5" s="314"/>
    </row>
    <row r="6" spans="1:24" x14ac:dyDescent="0.25">
      <c r="A6" s="197" t="s">
        <v>327</v>
      </c>
      <c r="B6" s="213"/>
      <c r="C6" s="214"/>
      <c r="D6" s="40"/>
      <c r="E6" s="20">
        <f>SUM('1 день'!E116+'2 день'!E119+'3 день'!E111+'4 день'!E115+'5 день'!E105+'6 день'!E114+'7 день'!E108+'8 день'!E110+'9 день'!E125+'10 день'!E110)</f>
        <v>30474</v>
      </c>
      <c r="F6" s="20">
        <f>SUM('1 день'!F116+'2 день'!F119+'3 день'!F111+'4 день'!F115+'5 день'!F105+'6 день'!F114+'7 день'!F108+'8 день'!F110+'9 день'!F125+'10 день'!F110)</f>
        <v>0</v>
      </c>
      <c r="G6" s="20">
        <f>SUM('1 день'!G116+'2 день'!G119+'3 день'!G111+'4 день'!G115+'5 день'!G105+'6 день'!G114+'7 день'!G108+'8 день'!G110+'9 день'!G125+'10 день'!G110)</f>
        <v>0</v>
      </c>
      <c r="H6" s="20">
        <f>SUM('1 день'!H116+'2 день'!H119+'3 день'!H111+'4 день'!H115+'5 день'!H105+'6 день'!H114+'7 день'!H108+'8 день'!H110+'9 день'!H125+'10 день'!H110)</f>
        <v>1156.58</v>
      </c>
      <c r="I6" s="20">
        <f>SUM('1 день'!I116+'2 день'!I119+'3 день'!I111+'4 день'!I115+'5 день'!I105+'6 день'!I114+'7 день'!I108+'8 день'!I110+'9 день'!I125+'10 день'!I110)</f>
        <v>1161.45</v>
      </c>
      <c r="J6" s="20">
        <f>SUM('1 день'!J116+'2 день'!J119+'3 день'!J111+'4 день'!J115+'5 день'!J105+'6 день'!J114+'7 день'!J108+'8 день'!J110+'9 день'!J125+'10 день'!J110)</f>
        <v>4336.91</v>
      </c>
      <c r="K6" s="20">
        <f>SUM('1 день'!K116+'2 день'!K119+'3 день'!K111+'4 день'!K115+'5 день'!K105+'6 день'!K114+'7 день'!K108+'8 день'!K110+'9 день'!K125+'10 день'!K110)</f>
        <v>33064.006000000001</v>
      </c>
      <c r="L6" s="20">
        <f>SUM('1 день'!L116+'2 день'!L119+'3 день'!L111+'4 день'!L115+'5 день'!L105+'6 день'!L114+'7 день'!L108+'8 день'!L110+'9 день'!L125+'10 день'!L110)</f>
        <v>30.018000000000001</v>
      </c>
      <c r="M6" s="20">
        <f>SUM('1 день'!M116+'2 день'!M119+'3 день'!M111+'4 день'!M115+'5 день'!M105+'6 день'!M114+'7 день'!M108+'8 день'!M110+'9 день'!M125+'10 день'!M110)</f>
        <v>1002.7159999999999</v>
      </c>
      <c r="N6" s="20">
        <f>SUM('1 день'!N116+'2 день'!N119+'3 день'!N111+'4 день'!N115+'5 день'!N105+'6 день'!N114+'7 день'!N108+'8 день'!N110+'9 день'!N125+'10 день'!N110)</f>
        <v>22214.12</v>
      </c>
      <c r="O6" s="20">
        <f>SUM('1 день'!O116+'2 день'!O119+'3 день'!O111+'4 день'!O115+'5 день'!O105+'6 день'!O114+'7 день'!O108+'8 день'!O110+'9 день'!O125+'10 день'!O110)</f>
        <v>194.07299999999998</v>
      </c>
      <c r="P6" s="20">
        <f>SUM('1 день'!P116+'2 день'!P119+'3 день'!P111+'4 день'!P115+'5 день'!P105+'6 день'!P114+'7 день'!P108+'8 день'!P110+'9 день'!P125+'10 день'!P110)</f>
        <v>66.354639999999989</v>
      </c>
      <c r="Q6" s="20">
        <f>SUM('1 день'!Q116+'2 день'!Q119+'3 день'!Q111+'4 день'!Q115+'5 день'!Q105+'6 день'!Q114+'7 день'!Q108+'8 день'!Q110+'9 день'!Q125+'10 день'!Q110)</f>
        <v>2.9140599999999992</v>
      </c>
      <c r="R6" s="20">
        <f>SUM('1 день'!R116+'2 день'!R119+'3 день'!R111+'4 день'!R115+'5 день'!R105+'6 день'!R114+'7 день'!R108+'8 день'!R110+'9 день'!R125+'10 день'!R110)</f>
        <v>0.80108999999999986</v>
      </c>
      <c r="S6" s="20">
        <f>SUM('1 день'!S116+'2 день'!S119+'3 день'!S111+'4 день'!S115+'5 день'!S105+'6 день'!S114+'7 день'!S108+'8 день'!S110+'9 день'!S125+'10 день'!S110)</f>
        <v>14.14339</v>
      </c>
      <c r="T6" s="20">
        <f>SUM('1 день'!T116+'2 день'!T119+'3 день'!T111+'4 день'!T115+'5 день'!T105+'6 день'!T114+'7 день'!T108+'8 день'!T110+'9 день'!T125+'10 день'!T110)</f>
        <v>13442.655000000001</v>
      </c>
      <c r="U6" s="20">
        <f>SUM('1 день'!U116+'2 день'!U119+'3 день'!U111+'4 день'!U115+'5 день'!U105+'6 день'!U114+'7 день'!U108+'8 день'!U110+'9 день'!U125+'10 день'!U110)</f>
        <v>45829.540000000008</v>
      </c>
      <c r="V6" s="20">
        <f>SUM('1 день'!V116+'2 день'!V119+'3 день'!V111+'4 день'!V115+'5 день'!V105+'6 день'!V114+'7 день'!V108+'8 день'!V110+'9 день'!V125+'10 день'!V110)</f>
        <v>20739.014999999999</v>
      </c>
      <c r="W6" s="20">
        <f>SUM('1 день'!W116+'2 день'!W119+'3 день'!W111+'4 день'!W115+'5 день'!W105+'6 день'!W114+'7 день'!W108+'8 день'!W110+'9 день'!W125+'10 день'!W110)</f>
        <v>5377.5429999999997</v>
      </c>
      <c r="X6" s="20">
        <f>SUM('1 день'!X116+'2 день'!X119+'3 день'!X111+'4 день'!X115+'5 день'!X105+'6 день'!X114+'7 день'!X108+'8 день'!X110+'9 день'!X125+'10 день'!X110)</f>
        <v>322.37200000000007</v>
      </c>
    </row>
  </sheetData>
  <mergeCells count="32">
    <mergeCell ref="V4:V5"/>
    <mergeCell ref="W4:W5"/>
    <mergeCell ref="X4:X5"/>
    <mergeCell ref="A5:C5"/>
    <mergeCell ref="S4:S5"/>
    <mergeCell ref="T4:T5"/>
    <mergeCell ref="A6:C6"/>
    <mergeCell ref="O4:O5"/>
    <mergeCell ref="P4:P5"/>
    <mergeCell ref="Q4:Q5"/>
    <mergeCell ref="R4:R5"/>
    <mergeCell ref="L3:P3"/>
    <mergeCell ref="Q3:X3"/>
    <mergeCell ref="A4:C4"/>
    <mergeCell ref="H4:H5"/>
    <mergeCell ref="I4:I5"/>
    <mergeCell ref="J4:J5"/>
    <mergeCell ref="K4:K5"/>
    <mergeCell ref="L4:L5"/>
    <mergeCell ref="M4:M5"/>
    <mergeCell ref="N4:N5"/>
    <mergeCell ref="A3:C3"/>
    <mergeCell ref="E3:E5"/>
    <mergeCell ref="F3:F5"/>
    <mergeCell ref="G3:G5"/>
    <mergeCell ref="H3:K3"/>
    <mergeCell ref="U4:U5"/>
    <mergeCell ref="A1:B1"/>
    <mergeCell ref="C1:E1"/>
    <mergeCell ref="H1:I1"/>
    <mergeCell ref="A2:B2"/>
    <mergeCell ref="C2:G2"/>
  </mergeCells>
  <pageMargins left="0.7" right="0.7" top="0.75" bottom="0.75" header="0.3" footer="0.3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9"/>
  <sheetViews>
    <sheetView topLeftCell="A85" workbookViewId="0">
      <selection activeCell="I106" sqref="I106"/>
    </sheetView>
  </sheetViews>
  <sheetFormatPr defaultRowHeight="15" x14ac:dyDescent="0.25"/>
  <cols>
    <col min="3" max="3" width="12.28515625" customWidth="1"/>
    <col min="4" max="4" width="5.7109375" customWidth="1"/>
    <col min="5" max="5" width="6.5703125" customWidth="1"/>
    <col min="6" max="6" width="7.85546875" customWidth="1"/>
    <col min="7" max="7" width="7" customWidth="1"/>
    <col min="8" max="8" width="5.7109375" customWidth="1"/>
    <col min="9" max="9" width="7.42578125" customWidth="1"/>
    <col min="10" max="10" width="6.85546875" customWidth="1"/>
    <col min="11" max="11" width="8.42578125" customWidth="1"/>
    <col min="12" max="12" width="6.140625" customWidth="1"/>
    <col min="13" max="13" width="7.5703125" customWidth="1"/>
    <col min="14" max="14" width="6.42578125" customWidth="1"/>
    <col min="15" max="15" width="8.140625" customWidth="1"/>
    <col min="16" max="16" width="7.140625" customWidth="1"/>
    <col min="17" max="17" width="7.28515625" customWidth="1"/>
    <col min="18" max="18" width="6.7109375" customWidth="1"/>
    <col min="19" max="21" width="7.140625" customWidth="1"/>
    <col min="22" max="22" width="6.85546875" customWidth="1"/>
    <col min="23" max="23" width="6.7109375" customWidth="1"/>
    <col min="24" max="24" width="5.7109375" customWidth="1"/>
  </cols>
  <sheetData>
    <row r="1" spans="1:24" ht="12.75" customHeight="1" x14ac:dyDescent="0.25">
      <c r="A1" s="160" t="s">
        <v>90</v>
      </c>
      <c r="B1" s="240"/>
      <c r="C1" s="232" t="s">
        <v>317</v>
      </c>
      <c r="D1" s="232"/>
      <c r="E1" s="232"/>
      <c r="F1" s="232"/>
      <c r="G1" s="232"/>
      <c r="H1" s="160" t="s">
        <v>91</v>
      </c>
      <c r="I1" s="240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ht="12.75" customHeight="1" x14ac:dyDescent="0.25">
      <c r="A2" s="241" t="s">
        <v>92</v>
      </c>
      <c r="B2" s="241"/>
      <c r="C2" s="242" t="s">
        <v>249</v>
      </c>
      <c r="D2" s="242"/>
      <c r="E2" s="242"/>
      <c r="F2" s="242"/>
      <c r="G2" s="242"/>
      <c r="H2" s="31"/>
      <c r="I2" s="31"/>
      <c r="J2" s="31"/>
      <c r="K2" s="31"/>
      <c r="L2" s="31"/>
      <c r="M2" s="31"/>
      <c r="N2" s="31"/>
      <c r="O2" s="31"/>
      <c r="P2" s="35"/>
      <c r="Q2" s="35"/>
      <c r="R2" s="35"/>
      <c r="S2" s="35"/>
      <c r="T2" s="31"/>
      <c r="U2" s="31"/>
      <c r="V2" s="31"/>
      <c r="W2" s="31"/>
      <c r="X2" s="31"/>
    </row>
    <row r="3" spans="1:24" x14ac:dyDescent="0.25">
      <c r="A3" s="236" t="s">
        <v>3</v>
      </c>
      <c r="B3" s="237"/>
      <c r="C3" s="238"/>
      <c r="D3" s="65" t="s">
        <v>4</v>
      </c>
      <c r="E3" s="233" t="s">
        <v>271</v>
      </c>
      <c r="F3" s="233" t="s">
        <v>272</v>
      </c>
      <c r="G3" s="234" t="s">
        <v>273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243" t="s">
        <v>5</v>
      </c>
      <c r="B4" s="244"/>
      <c r="C4" s="245"/>
      <c r="D4" s="12" t="s">
        <v>6</v>
      </c>
      <c r="E4" s="233"/>
      <c r="F4" s="233"/>
      <c r="G4" s="235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246" t="s">
        <v>17</v>
      </c>
      <c r="B5" s="247"/>
      <c r="C5" s="248"/>
      <c r="D5" s="13" t="s">
        <v>269</v>
      </c>
      <c r="E5" s="233"/>
      <c r="F5" s="233"/>
      <c r="G5" s="235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229"/>
      <c r="B6" s="230"/>
      <c r="C6" s="231"/>
      <c r="D6" s="213" t="s">
        <v>18</v>
      </c>
      <c r="E6" s="213"/>
      <c r="F6" s="213"/>
      <c r="G6" s="213"/>
      <c r="H6" s="68"/>
      <c r="I6" s="68"/>
      <c r="J6" s="68"/>
      <c r="K6" s="64"/>
      <c r="L6" s="40"/>
      <c r="M6" s="40"/>
      <c r="N6" s="40"/>
      <c r="O6" s="40"/>
      <c r="P6" s="14"/>
      <c r="Q6" s="14"/>
      <c r="R6" s="14"/>
      <c r="S6" s="14"/>
      <c r="T6" s="40"/>
      <c r="U6" s="40"/>
      <c r="V6" s="40"/>
      <c r="W6" s="40"/>
      <c r="X6" s="40"/>
    </row>
    <row r="7" spans="1:24" s="11" customFormat="1" ht="12" x14ac:dyDescent="0.2">
      <c r="A7" s="155" t="s">
        <v>143</v>
      </c>
      <c r="B7" s="156"/>
      <c r="C7" s="157"/>
      <c r="D7" s="15" t="s">
        <v>144</v>
      </c>
      <c r="E7" s="91">
        <v>220</v>
      </c>
      <c r="F7" s="91"/>
      <c r="G7" s="91"/>
      <c r="H7" s="10">
        <v>3.27</v>
      </c>
      <c r="I7" s="10">
        <v>3.93</v>
      </c>
      <c r="J7" s="10">
        <v>6.76</v>
      </c>
      <c r="K7" s="92">
        <v>78.33</v>
      </c>
      <c r="L7" s="20">
        <v>0.04</v>
      </c>
      <c r="M7" s="20">
        <v>0.73</v>
      </c>
      <c r="N7" s="20">
        <v>29.04</v>
      </c>
      <c r="O7" s="20">
        <v>0.15</v>
      </c>
      <c r="P7" s="15">
        <f>SUM(P8:P12)</f>
        <v>0.35700000000000004</v>
      </c>
      <c r="Q7" s="15">
        <f t="shared" ref="Q7:S7" si="0">SUM(Q8:Q12)</f>
        <v>1.7899999999999999E-2</v>
      </c>
      <c r="R7" s="15">
        <f t="shared" si="0"/>
        <v>2.8999999999999998E-3</v>
      </c>
      <c r="S7" s="15">
        <f t="shared" si="0"/>
        <v>6.1600000000000002E-2</v>
      </c>
      <c r="T7" s="20">
        <v>140.37</v>
      </c>
      <c r="U7" s="20">
        <v>161.72</v>
      </c>
      <c r="V7" s="20">
        <v>100.04</v>
      </c>
      <c r="W7" s="20">
        <v>15.55</v>
      </c>
      <c r="X7" s="20">
        <v>0.13</v>
      </c>
    </row>
    <row r="8" spans="1:24" x14ac:dyDescent="0.25">
      <c r="A8" s="186" t="s">
        <v>22</v>
      </c>
      <c r="B8" s="187"/>
      <c r="C8" s="188"/>
      <c r="D8" s="43"/>
      <c r="E8" s="43"/>
      <c r="F8" s="43">
        <v>110</v>
      </c>
      <c r="G8" s="43">
        <v>110</v>
      </c>
      <c r="H8" s="43"/>
      <c r="I8" s="43"/>
      <c r="J8" s="43"/>
      <c r="K8" s="43"/>
      <c r="L8" s="16"/>
      <c r="M8" s="16"/>
      <c r="N8" s="16"/>
      <c r="O8" s="16"/>
      <c r="P8" s="16">
        <v>0.33</v>
      </c>
      <c r="Q8" s="16">
        <v>1.7600000000000001E-2</v>
      </c>
      <c r="R8" s="16">
        <v>1.5E-3</v>
      </c>
      <c r="S8" s="16">
        <v>5.5E-2</v>
      </c>
      <c r="T8" s="16"/>
      <c r="U8" s="16"/>
      <c r="V8" s="16"/>
      <c r="W8" s="16"/>
      <c r="X8" s="16"/>
    </row>
    <row r="9" spans="1:24" s="11" customFormat="1" ht="12" x14ac:dyDescent="0.2">
      <c r="A9" s="186" t="s">
        <v>25</v>
      </c>
      <c r="B9" s="192"/>
      <c r="C9" s="193"/>
      <c r="D9" s="91"/>
      <c r="E9" s="120"/>
      <c r="F9" s="17">
        <v>121</v>
      </c>
      <c r="G9" s="17">
        <v>121</v>
      </c>
      <c r="H9" s="19"/>
      <c r="I9" s="19"/>
      <c r="J9" s="19"/>
      <c r="K9" s="19"/>
      <c r="L9" s="19"/>
      <c r="M9" s="19"/>
      <c r="N9" s="19"/>
      <c r="O9" s="19"/>
      <c r="P9" s="16"/>
      <c r="Q9" s="16"/>
      <c r="R9" s="16"/>
      <c r="S9" s="16"/>
      <c r="T9" s="19"/>
      <c r="U9" s="19"/>
      <c r="V9" s="19"/>
      <c r="W9" s="19"/>
      <c r="X9" s="19"/>
    </row>
    <row r="10" spans="1:24" s="11" customFormat="1" ht="12" x14ac:dyDescent="0.2">
      <c r="A10" s="186" t="s">
        <v>75</v>
      </c>
      <c r="B10" s="192"/>
      <c r="C10" s="193"/>
      <c r="D10" s="91"/>
      <c r="E10" s="120"/>
      <c r="F10" s="17">
        <v>13.2</v>
      </c>
      <c r="G10" s="17">
        <v>13.2</v>
      </c>
      <c r="H10" s="19"/>
      <c r="I10" s="19"/>
      <c r="J10" s="19"/>
      <c r="K10" s="19"/>
      <c r="L10" s="19"/>
      <c r="M10" s="19"/>
      <c r="N10" s="19"/>
      <c r="O10" s="19"/>
      <c r="P10" s="16"/>
      <c r="Q10" s="16">
        <v>1E-4</v>
      </c>
      <c r="R10" s="16">
        <v>1.4E-3</v>
      </c>
      <c r="S10" s="16">
        <v>6.6E-3</v>
      </c>
      <c r="T10" s="19"/>
      <c r="U10" s="19"/>
      <c r="V10" s="19"/>
      <c r="W10" s="19"/>
      <c r="X10" s="19"/>
    </row>
    <row r="11" spans="1:24" s="11" customFormat="1" ht="12" x14ac:dyDescent="0.2">
      <c r="A11" s="186" t="s">
        <v>24</v>
      </c>
      <c r="B11" s="192"/>
      <c r="C11" s="193"/>
      <c r="D11" s="91"/>
      <c r="E11" s="120"/>
      <c r="F11" s="17">
        <v>1.8</v>
      </c>
      <c r="G11" s="17">
        <v>1.8</v>
      </c>
      <c r="H11" s="19"/>
      <c r="I11" s="19"/>
      <c r="J11" s="19"/>
      <c r="K11" s="19"/>
      <c r="L11" s="19"/>
      <c r="M11" s="19"/>
      <c r="N11" s="19"/>
      <c r="O11" s="19"/>
      <c r="P11" s="16">
        <v>2.7E-2</v>
      </c>
      <c r="Q11" s="16">
        <v>2.0000000000000001E-4</v>
      </c>
      <c r="R11" s="16"/>
      <c r="S11" s="16"/>
      <c r="T11" s="19"/>
      <c r="U11" s="19"/>
      <c r="V11" s="19"/>
      <c r="W11" s="19"/>
      <c r="X11" s="19"/>
    </row>
    <row r="12" spans="1:24" s="11" customFormat="1" ht="12" x14ac:dyDescent="0.2">
      <c r="A12" s="180" t="s">
        <v>23</v>
      </c>
      <c r="B12" s="181"/>
      <c r="C12" s="182"/>
      <c r="D12" s="73"/>
      <c r="E12" s="74"/>
      <c r="F12" s="47">
        <v>2.2000000000000002</v>
      </c>
      <c r="G12" s="47">
        <v>2.2000000000000002</v>
      </c>
      <c r="H12" s="74"/>
      <c r="I12" s="19"/>
      <c r="J12" s="19"/>
      <c r="K12" s="19"/>
      <c r="L12" s="19"/>
      <c r="M12" s="19"/>
      <c r="N12" s="19"/>
      <c r="O12" s="19"/>
      <c r="P12" s="16"/>
      <c r="Q12" s="16"/>
      <c r="R12" s="16"/>
      <c r="S12" s="16"/>
      <c r="T12" s="19"/>
      <c r="U12" s="19"/>
      <c r="V12" s="19"/>
      <c r="W12" s="19"/>
      <c r="X12" s="19"/>
    </row>
    <row r="13" spans="1:24" x14ac:dyDescent="0.25">
      <c r="A13" s="155" t="s">
        <v>167</v>
      </c>
      <c r="B13" s="156"/>
      <c r="C13" s="157"/>
      <c r="D13" s="45" t="s">
        <v>168</v>
      </c>
      <c r="E13" s="46">
        <v>40</v>
      </c>
      <c r="F13" s="46">
        <v>40</v>
      </c>
      <c r="G13" s="46">
        <v>40</v>
      </c>
      <c r="H13" s="22">
        <v>5.08</v>
      </c>
      <c r="I13" s="22">
        <v>4.5999999999999996</v>
      </c>
      <c r="J13" s="22">
        <v>0.28000000000000003</v>
      </c>
      <c r="K13" s="22">
        <v>62.84</v>
      </c>
      <c r="L13" s="22">
        <v>0.03</v>
      </c>
      <c r="M13" s="22">
        <v>0</v>
      </c>
      <c r="N13" s="22">
        <v>100</v>
      </c>
      <c r="O13" s="22">
        <v>0.18</v>
      </c>
      <c r="P13" s="15">
        <v>0.88</v>
      </c>
      <c r="Q13" s="94">
        <v>1.44E-2</v>
      </c>
      <c r="R13" s="94">
        <v>4.4000000000000003E-3</v>
      </c>
      <c r="S13" s="94">
        <v>2.1999999999999999E-2</v>
      </c>
      <c r="T13" s="22">
        <v>22</v>
      </c>
      <c r="U13" s="22">
        <v>56</v>
      </c>
      <c r="V13" s="22">
        <v>76.8</v>
      </c>
      <c r="W13" s="22">
        <v>4.8</v>
      </c>
      <c r="X13" s="22">
        <v>1</v>
      </c>
    </row>
    <row r="14" spans="1:24" x14ac:dyDescent="0.25">
      <c r="A14" s="194" t="s">
        <v>27</v>
      </c>
      <c r="B14" s="195"/>
      <c r="C14" s="196"/>
      <c r="D14" s="45" t="s">
        <v>28</v>
      </c>
      <c r="E14" s="46">
        <v>200</v>
      </c>
      <c r="F14" s="46"/>
      <c r="G14" s="46"/>
      <c r="H14" s="18">
        <v>7.0000000000000007E-2</v>
      </c>
      <c r="I14" s="18">
        <v>0.02</v>
      </c>
      <c r="J14" s="18">
        <v>15</v>
      </c>
      <c r="K14" s="48">
        <v>60</v>
      </c>
      <c r="L14" s="15">
        <v>0</v>
      </c>
      <c r="M14" s="15">
        <v>0.03</v>
      </c>
      <c r="N14" s="15">
        <v>0</v>
      </c>
      <c r="O14" s="15">
        <v>0</v>
      </c>
      <c r="P14" s="15">
        <f>SUM(P15:P17)</f>
        <v>0</v>
      </c>
      <c r="Q14" s="15">
        <f t="shared" ref="Q14:S14" si="1">SUM(Q15:Q17)</f>
        <v>0</v>
      </c>
      <c r="R14" s="15">
        <f t="shared" si="1"/>
        <v>0</v>
      </c>
      <c r="S14" s="15">
        <f t="shared" si="1"/>
        <v>5.0000000000000001E-4</v>
      </c>
      <c r="T14" s="15">
        <v>11.1</v>
      </c>
      <c r="U14" s="15">
        <v>8.6</v>
      </c>
      <c r="V14" s="15">
        <v>2.8</v>
      </c>
      <c r="W14" s="15">
        <v>1.4</v>
      </c>
      <c r="X14" s="15">
        <v>0.28000000000000003</v>
      </c>
    </row>
    <row r="15" spans="1:24" x14ac:dyDescent="0.25">
      <c r="A15" s="180" t="s">
        <v>29</v>
      </c>
      <c r="B15" s="181"/>
      <c r="C15" s="182"/>
      <c r="D15" s="45"/>
      <c r="E15" s="46"/>
      <c r="F15" s="75">
        <v>0.5</v>
      </c>
      <c r="G15" s="75">
        <v>0.5</v>
      </c>
      <c r="H15" s="18"/>
      <c r="I15" s="18"/>
      <c r="J15" s="18"/>
      <c r="K15" s="48"/>
      <c r="L15" s="15"/>
      <c r="M15" s="15"/>
      <c r="N15" s="15"/>
      <c r="O15" s="15"/>
      <c r="P15" s="16"/>
      <c r="Q15" s="16"/>
      <c r="R15" s="16"/>
      <c r="S15" s="16">
        <v>5.0000000000000001E-4</v>
      </c>
      <c r="T15" s="15"/>
      <c r="U15" s="15"/>
      <c r="V15" s="15"/>
      <c r="W15" s="15"/>
      <c r="X15" s="15"/>
    </row>
    <row r="16" spans="1:24" ht="12.75" customHeight="1" x14ac:dyDescent="0.25">
      <c r="A16" s="180" t="s">
        <v>23</v>
      </c>
      <c r="B16" s="223"/>
      <c r="C16" s="224"/>
      <c r="D16" s="45"/>
      <c r="E16" s="46"/>
      <c r="F16" s="75">
        <v>15</v>
      </c>
      <c r="G16" s="75">
        <v>15</v>
      </c>
      <c r="H16" s="19"/>
      <c r="I16" s="19"/>
      <c r="J16" s="19"/>
      <c r="K16" s="19"/>
      <c r="L16" s="19"/>
      <c r="M16" s="19"/>
      <c r="N16" s="19"/>
      <c r="O16" s="19"/>
      <c r="P16" s="17"/>
      <c r="Q16" s="17"/>
      <c r="R16" s="17"/>
      <c r="S16" s="17"/>
      <c r="T16" s="19"/>
      <c r="U16" s="19"/>
      <c r="V16" s="19"/>
      <c r="W16" s="19"/>
      <c r="X16" s="19"/>
    </row>
    <row r="17" spans="1:24" ht="13.5" customHeight="1" x14ac:dyDescent="0.25">
      <c r="A17" s="180" t="s">
        <v>25</v>
      </c>
      <c r="B17" s="223"/>
      <c r="C17" s="224"/>
      <c r="D17" s="45"/>
      <c r="E17" s="46"/>
      <c r="F17" s="75">
        <v>200</v>
      </c>
      <c r="G17" s="75">
        <v>200</v>
      </c>
      <c r="H17" s="19"/>
      <c r="I17" s="19"/>
      <c r="J17" s="19"/>
      <c r="K17" s="19"/>
      <c r="L17" s="19"/>
      <c r="M17" s="19"/>
      <c r="N17" s="19"/>
      <c r="O17" s="19"/>
      <c r="P17" s="15"/>
      <c r="Q17" s="15"/>
      <c r="R17" s="15"/>
      <c r="S17" s="15"/>
      <c r="T17" s="19"/>
      <c r="U17" s="19"/>
      <c r="V17" s="19"/>
      <c r="W17" s="19"/>
      <c r="X17" s="19"/>
    </row>
    <row r="18" spans="1:24" ht="12.75" customHeight="1" x14ac:dyDescent="0.25">
      <c r="A18" s="200" t="s">
        <v>99</v>
      </c>
      <c r="B18" s="201"/>
      <c r="C18" s="202"/>
      <c r="D18" s="18" t="s">
        <v>100</v>
      </c>
      <c r="E18" s="18">
        <v>21</v>
      </c>
      <c r="F18" s="18">
        <v>22</v>
      </c>
      <c r="G18" s="18">
        <v>21</v>
      </c>
      <c r="H18" s="18">
        <v>4.87</v>
      </c>
      <c r="I18" s="18">
        <v>6.19</v>
      </c>
      <c r="J18" s="18">
        <v>0</v>
      </c>
      <c r="K18" s="18">
        <v>75.63</v>
      </c>
      <c r="L18" s="18">
        <v>0.1</v>
      </c>
      <c r="M18" s="18">
        <v>0.15</v>
      </c>
      <c r="N18" s="18">
        <v>54.62</v>
      </c>
      <c r="O18" s="18">
        <v>0.06</v>
      </c>
      <c r="P18" s="94">
        <v>0.2112</v>
      </c>
      <c r="Q18" s="94">
        <v>2.3999999999999998E-3</v>
      </c>
      <c r="R18" s="94">
        <v>0</v>
      </c>
      <c r="S18" s="94">
        <v>0</v>
      </c>
      <c r="T18" s="18">
        <v>184.87</v>
      </c>
      <c r="U18" s="18">
        <v>18.489999999999998</v>
      </c>
      <c r="V18" s="18">
        <v>105.04</v>
      </c>
      <c r="W18" s="18">
        <v>7.35</v>
      </c>
      <c r="X18" s="18">
        <v>0.21</v>
      </c>
    </row>
    <row r="19" spans="1:24" ht="14.25" customHeight="1" x14ac:dyDescent="0.25">
      <c r="A19" s="200" t="s">
        <v>211</v>
      </c>
      <c r="B19" s="201"/>
      <c r="C19" s="202"/>
      <c r="D19" s="18" t="s">
        <v>31</v>
      </c>
      <c r="E19" s="18">
        <v>5</v>
      </c>
      <c r="F19" s="10"/>
      <c r="G19" s="10"/>
      <c r="H19" s="18">
        <v>0.04</v>
      </c>
      <c r="I19" s="18">
        <v>3.62</v>
      </c>
      <c r="J19" s="18">
        <v>6.5000000000000002E-2</v>
      </c>
      <c r="K19" s="48">
        <v>33</v>
      </c>
      <c r="L19" s="15">
        <v>0</v>
      </c>
      <c r="M19" s="15">
        <v>0</v>
      </c>
      <c r="N19" s="15">
        <v>20</v>
      </c>
      <c r="O19" s="15">
        <v>5.0000000000000001E-3</v>
      </c>
      <c r="P19" s="18">
        <v>7.4999999999999997E-2</v>
      </c>
      <c r="Q19" s="18">
        <v>5.0000000000000001E-4</v>
      </c>
      <c r="R19" s="18">
        <v>0</v>
      </c>
      <c r="S19" s="18">
        <v>0</v>
      </c>
      <c r="T19" s="15">
        <v>1.2</v>
      </c>
      <c r="U19" s="15">
        <v>1.5</v>
      </c>
      <c r="V19" s="15">
        <v>1.5</v>
      </c>
      <c r="W19" s="15">
        <v>0</v>
      </c>
      <c r="X19" s="15">
        <v>0.01</v>
      </c>
    </row>
    <row r="20" spans="1:24" x14ac:dyDescent="0.25">
      <c r="A20" s="155" t="s">
        <v>30</v>
      </c>
      <c r="B20" s="156"/>
      <c r="C20" s="157"/>
      <c r="D20" s="43"/>
      <c r="E20" s="18">
        <v>60</v>
      </c>
      <c r="F20" s="18"/>
      <c r="G20" s="18"/>
      <c r="H20" s="10">
        <v>4.74</v>
      </c>
      <c r="I20" s="10">
        <v>0.6</v>
      </c>
      <c r="J20" s="10">
        <v>28.99</v>
      </c>
      <c r="K20" s="13">
        <v>141.06</v>
      </c>
      <c r="L20" s="15">
        <v>0.09</v>
      </c>
      <c r="M20" s="15">
        <v>0</v>
      </c>
      <c r="N20" s="15">
        <v>0</v>
      </c>
      <c r="O20" s="15">
        <v>0.36</v>
      </c>
      <c r="P20" s="15">
        <v>0</v>
      </c>
      <c r="Q20" s="15">
        <v>3.3999999999999998E-3</v>
      </c>
      <c r="R20" s="15">
        <v>1.32E-2</v>
      </c>
      <c r="S20" s="15">
        <v>1.6799999999999999E-2</v>
      </c>
      <c r="T20" s="15">
        <v>13.8</v>
      </c>
      <c r="U20" s="15">
        <v>79.83</v>
      </c>
      <c r="V20" s="15">
        <v>52.2</v>
      </c>
      <c r="W20" s="15">
        <v>19.8</v>
      </c>
      <c r="X20" s="15">
        <v>1.2</v>
      </c>
    </row>
    <row r="21" spans="1:24" x14ac:dyDescent="0.25">
      <c r="A21" s="155" t="s">
        <v>268</v>
      </c>
      <c r="B21" s="156"/>
      <c r="C21" s="157"/>
      <c r="D21" s="16"/>
      <c r="E21" s="15">
        <v>30</v>
      </c>
      <c r="F21" s="15"/>
      <c r="G21" s="15"/>
      <c r="H21" s="20">
        <v>2.2999999999999998</v>
      </c>
      <c r="I21" s="20">
        <v>0.42</v>
      </c>
      <c r="J21" s="20">
        <v>11.31</v>
      </c>
      <c r="K21" s="126">
        <v>60.31</v>
      </c>
      <c r="L21" s="15">
        <v>0.06</v>
      </c>
      <c r="M21" s="15">
        <v>0</v>
      </c>
      <c r="N21" s="15">
        <v>0</v>
      </c>
      <c r="O21" s="15">
        <v>2.7E-2</v>
      </c>
      <c r="P21" s="15">
        <v>0</v>
      </c>
      <c r="Q21" s="15">
        <v>1.6999999999999999E-3</v>
      </c>
      <c r="R21" s="15">
        <v>0</v>
      </c>
      <c r="S21" s="15">
        <v>0</v>
      </c>
      <c r="T21" s="15">
        <v>9.9</v>
      </c>
      <c r="U21" s="15">
        <v>73.2</v>
      </c>
      <c r="V21" s="15">
        <v>58.2</v>
      </c>
      <c r="W21" s="15">
        <v>17.100000000000001</v>
      </c>
      <c r="X21" s="15">
        <v>1.35</v>
      </c>
    </row>
    <row r="22" spans="1:24" x14ac:dyDescent="0.25">
      <c r="A22" s="200" t="s">
        <v>257</v>
      </c>
      <c r="B22" s="201"/>
      <c r="C22" s="202"/>
      <c r="D22" s="43"/>
      <c r="E22" s="18">
        <f>SUM(E7:E21)</f>
        <v>576</v>
      </c>
      <c r="F22" s="18"/>
      <c r="G22" s="18"/>
      <c r="H22" s="18">
        <f t="shared" ref="H22:O22" si="2">SUM(H7:H21)</f>
        <v>20.37</v>
      </c>
      <c r="I22" s="18">
        <f t="shared" si="2"/>
        <v>19.380000000000003</v>
      </c>
      <c r="J22" s="18">
        <f t="shared" si="2"/>
        <v>62.405000000000001</v>
      </c>
      <c r="K22" s="18">
        <f t="shared" si="2"/>
        <v>511.17</v>
      </c>
      <c r="L22" s="18">
        <f t="shared" si="2"/>
        <v>0.32</v>
      </c>
      <c r="M22" s="18">
        <f t="shared" si="2"/>
        <v>0.91</v>
      </c>
      <c r="N22" s="18">
        <f t="shared" si="2"/>
        <v>203.66</v>
      </c>
      <c r="O22" s="18">
        <f t="shared" si="2"/>
        <v>0.78199999999999992</v>
      </c>
      <c r="P22" s="94">
        <f>SUM(P7+P13+P14+P18+P19+P20+P21)</f>
        <v>1.5232000000000001</v>
      </c>
      <c r="Q22" s="94">
        <f>SUM(Q7+Q13+Q14+Q18+Q19+Q20+Q21)</f>
        <v>4.0299999999999996E-2</v>
      </c>
      <c r="R22" s="94">
        <f>SUM(R7+R13+R14+R18+R19+R20+R21)</f>
        <v>2.0500000000000001E-2</v>
      </c>
      <c r="S22" s="94">
        <f>SUM(S7+S13+S14+S18+S19+S20+S21)</f>
        <v>0.1009</v>
      </c>
      <c r="T22" s="18">
        <f>SUM(T7:T21)</f>
        <v>383.24</v>
      </c>
      <c r="U22" s="18">
        <f>SUM(U7:U21)</f>
        <v>399.34</v>
      </c>
      <c r="V22" s="18">
        <f>SUM(V7:V21)</f>
        <v>396.58</v>
      </c>
      <c r="W22" s="18">
        <f>SUM(W7:W21)</f>
        <v>66</v>
      </c>
      <c r="X22" s="18">
        <f>SUM(X7:X21)</f>
        <v>4.18</v>
      </c>
    </row>
    <row r="23" spans="1:24" x14ac:dyDescent="0.25">
      <c r="A23" s="191"/>
      <c r="B23" s="187"/>
      <c r="C23" s="188"/>
      <c r="D23" s="197" t="s">
        <v>32</v>
      </c>
      <c r="E23" s="213"/>
      <c r="F23" s="213"/>
      <c r="G23" s="214"/>
      <c r="H23" s="43"/>
      <c r="I23" s="43"/>
      <c r="J23" s="43"/>
      <c r="K23" s="43"/>
      <c r="L23" s="16"/>
      <c r="M23" s="16"/>
      <c r="N23" s="16"/>
      <c r="O23" s="16"/>
      <c r="P23" s="19"/>
      <c r="Q23" s="19"/>
      <c r="R23" s="19"/>
      <c r="S23" s="19"/>
      <c r="T23" s="16"/>
      <c r="U23" s="16"/>
      <c r="V23" s="16"/>
      <c r="W23" s="16"/>
      <c r="X23" s="16"/>
    </row>
    <row r="24" spans="1:24" ht="12.75" customHeight="1" x14ac:dyDescent="0.25">
      <c r="A24" s="155" t="s">
        <v>139</v>
      </c>
      <c r="B24" s="156"/>
      <c r="C24" s="157"/>
      <c r="D24" s="24" t="s">
        <v>59</v>
      </c>
      <c r="E24" s="24">
        <v>200</v>
      </c>
      <c r="F24" s="24">
        <v>200</v>
      </c>
      <c r="G24" s="24">
        <v>200</v>
      </c>
      <c r="H24" s="24">
        <v>0.8</v>
      </c>
      <c r="I24" s="21">
        <v>0.4</v>
      </c>
      <c r="J24" s="24">
        <v>19.600000000000001</v>
      </c>
      <c r="K24" s="52">
        <v>94</v>
      </c>
      <c r="L24" s="24">
        <v>0.06</v>
      </c>
      <c r="M24" s="24">
        <v>20</v>
      </c>
      <c r="N24" s="24">
        <v>0</v>
      </c>
      <c r="O24" s="24">
        <v>0.04</v>
      </c>
      <c r="P24" s="19"/>
      <c r="Q24" s="19"/>
      <c r="R24" s="19"/>
      <c r="S24" s="19"/>
      <c r="T24" s="24">
        <v>32</v>
      </c>
      <c r="U24" s="24">
        <v>556</v>
      </c>
      <c r="V24" s="24">
        <v>22</v>
      </c>
      <c r="W24" s="24">
        <v>18</v>
      </c>
      <c r="X24" s="24">
        <v>4.4000000000000004</v>
      </c>
    </row>
    <row r="25" spans="1:24" x14ac:dyDescent="0.25">
      <c r="A25" s="200" t="s">
        <v>259</v>
      </c>
      <c r="B25" s="201"/>
      <c r="C25" s="202"/>
      <c r="D25" s="16"/>
      <c r="E25" s="15">
        <f t="shared" ref="E25" si="3">SUM(E24:E24)</f>
        <v>200</v>
      </c>
      <c r="F25" s="15"/>
      <c r="G25" s="15"/>
      <c r="H25" s="15">
        <f t="shared" ref="H25:X25" si="4">SUM(H24:H24)</f>
        <v>0.8</v>
      </c>
      <c r="I25" s="15">
        <f t="shared" si="4"/>
        <v>0.4</v>
      </c>
      <c r="J25" s="15">
        <f t="shared" si="4"/>
        <v>19.600000000000001</v>
      </c>
      <c r="K25" s="15">
        <f t="shared" si="4"/>
        <v>94</v>
      </c>
      <c r="L25" s="15">
        <f t="shared" si="4"/>
        <v>0.06</v>
      </c>
      <c r="M25" s="15">
        <f t="shared" si="4"/>
        <v>20</v>
      </c>
      <c r="N25" s="15">
        <f t="shared" si="4"/>
        <v>0</v>
      </c>
      <c r="O25" s="15">
        <f t="shared" si="4"/>
        <v>0.04</v>
      </c>
      <c r="P25" s="15">
        <f t="shared" si="4"/>
        <v>0</v>
      </c>
      <c r="Q25" s="15">
        <f t="shared" si="4"/>
        <v>0</v>
      </c>
      <c r="R25" s="15">
        <f t="shared" si="4"/>
        <v>0</v>
      </c>
      <c r="S25" s="15">
        <f t="shared" si="4"/>
        <v>0</v>
      </c>
      <c r="T25" s="15">
        <f t="shared" si="4"/>
        <v>32</v>
      </c>
      <c r="U25" s="15"/>
      <c r="V25" s="15">
        <f t="shared" si="4"/>
        <v>22</v>
      </c>
      <c r="W25" s="15">
        <f t="shared" si="4"/>
        <v>18</v>
      </c>
      <c r="X25" s="15">
        <f t="shared" si="4"/>
        <v>4.4000000000000004</v>
      </c>
    </row>
    <row r="26" spans="1:24" x14ac:dyDescent="0.25">
      <c r="A26" s="191"/>
      <c r="B26" s="187"/>
      <c r="C26" s="188"/>
      <c r="D26" s="197" t="s">
        <v>38</v>
      </c>
      <c r="E26" s="198"/>
      <c r="F26" s="198"/>
      <c r="G26" s="199"/>
      <c r="H26" s="16"/>
      <c r="I26" s="16"/>
      <c r="J26" s="16"/>
      <c r="K26" s="16"/>
      <c r="L26" s="16"/>
      <c r="M26" s="16"/>
      <c r="N26" s="16"/>
      <c r="O26" s="16"/>
      <c r="P26" s="18"/>
      <c r="Q26" s="18"/>
      <c r="R26" s="18"/>
      <c r="S26" s="18"/>
      <c r="T26" s="16"/>
      <c r="U26" s="16"/>
      <c r="V26" s="16"/>
      <c r="W26" s="16"/>
      <c r="X26" s="16"/>
    </row>
    <row r="27" spans="1:24" x14ac:dyDescent="0.25">
      <c r="A27" s="200" t="s">
        <v>227</v>
      </c>
      <c r="B27" s="201"/>
      <c r="C27" s="202"/>
      <c r="D27" s="15" t="s">
        <v>228</v>
      </c>
      <c r="E27" s="15">
        <v>250</v>
      </c>
      <c r="F27" s="15"/>
      <c r="G27" s="15"/>
      <c r="H27" s="20">
        <v>2.69</v>
      </c>
      <c r="I27" s="20">
        <v>2.84</v>
      </c>
      <c r="J27" s="20">
        <v>17.46</v>
      </c>
      <c r="K27" s="145">
        <v>118.25</v>
      </c>
      <c r="L27" s="20">
        <v>0.11</v>
      </c>
      <c r="M27" s="20">
        <v>8.25</v>
      </c>
      <c r="N27" s="20">
        <v>0</v>
      </c>
      <c r="O27" s="20">
        <v>0.06</v>
      </c>
      <c r="P27" s="15">
        <f>SUM(P29:P35)</f>
        <v>0</v>
      </c>
      <c r="Q27" s="15">
        <f>SUM(Q29:Q35)</f>
        <v>4.7999999999999996E-3</v>
      </c>
      <c r="R27" s="15">
        <f t="shared" ref="R27:S27" si="5">SUM(R29:R35)</f>
        <v>0</v>
      </c>
      <c r="S27" s="15">
        <f t="shared" si="5"/>
        <v>3.6399999999999995E-2</v>
      </c>
      <c r="T27" s="20">
        <v>29.2</v>
      </c>
      <c r="U27" s="20">
        <v>481.42</v>
      </c>
      <c r="V27" s="20">
        <v>67.58</v>
      </c>
      <c r="W27" s="20">
        <v>27.28</v>
      </c>
      <c r="X27" s="20">
        <v>1.1299999999999999</v>
      </c>
    </row>
    <row r="28" spans="1:24" x14ac:dyDescent="0.25">
      <c r="A28" s="200" t="s">
        <v>229</v>
      </c>
      <c r="B28" s="201"/>
      <c r="C28" s="202"/>
      <c r="D28" s="15"/>
      <c r="E28" s="15"/>
      <c r="F28" s="15"/>
      <c r="G28" s="15"/>
      <c r="H28" s="20"/>
      <c r="I28" s="20"/>
      <c r="J28" s="20"/>
      <c r="K28" s="145"/>
      <c r="L28" s="20"/>
      <c r="M28" s="20"/>
      <c r="N28" s="20"/>
      <c r="O28" s="20"/>
      <c r="P28" s="15"/>
      <c r="Q28" s="15"/>
      <c r="R28" s="15"/>
      <c r="S28" s="15"/>
      <c r="T28" s="20"/>
      <c r="U28" s="20"/>
      <c r="V28" s="20"/>
      <c r="W28" s="20"/>
      <c r="X28" s="20"/>
    </row>
    <row r="29" spans="1:24" x14ac:dyDescent="0.25">
      <c r="A29" s="229" t="s">
        <v>324</v>
      </c>
      <c r="B29" s="230"/>
      <c r="C29" s="231"/>
      <c r="D29" s="15"/>
      <c r="E29" s="15"/>
      <c r="F29" s="134">
        <v>10</v>
      </c>
      <c r="G29" s="134">
        <v>10</v>
      </c>
      <c r="H29" s="20"/>
      <c r="I29" s="20"/>
      <c r="J29" s="20"/>
      <c r="K29" s="145"/>
      <c r="L29" s="20"/>
      <c r="M29" s="20"/>
      <c r="N29" s="20"/>
      <c r="O29" s="20"/>
      <c r="Q29" s="28">
        <v>2.0000000000000001E-4</v>
      </c>
      <c r="R29" s="28"/>
      <c r="S29" s="28">
        <v>2.3E-3</v>
      </c>
      <c r="T29" s="118"/>
      <c r="U29" s="20"/>
      <c r="V29" s="20"/>
      <c r="W29" s="20"/>
      <c r="X29" s="20"/>
    </row>
    <row r="30" spans="1:24" x14ac:dyDescent="0.25">
      <c r="A30" s="191" t="s">
        <v>42</v>
      </c>
      <c r="B30" s="187"/>
      <c r="C30" s="188"/>
      <c r="D30" s="16"/>
      <c r="E30" s="16"/>
      <c r="F30" s="16">
        <v>100</v>
      </c>
      <c r="G30" s="16">
        <v>75</v>
      </c>
      <c r="H30" s="40"/>
      <c r="I30" s="40"/>
      <c r="J30" s="40"/>
      <c r="K30" s="77"/>
      <c r="L30" s="40"/>
      <c r="M30" s="40"/>
      <c r="N30" s="40"/>
      <c r="O30" s="40"/>
      <c r="P30" s="17"/>
      <c r="Q30" s="17">
        <v>4.0000000000000001E-3</v>
      </c>
      <c r="R30" s="17"/>
      <c r="S30" s="17">
        <v>0.03</v>
      </c>
      <c r="T30" s="40"/>
      <c r="U30" s="40"/>
      <c r="V30" s="40"/>
      <c r="W30" s="40"/>
      <c r="X30" s="40"/>
    </row>
    <row r="31" spans="1:24" x14ac:dyDescent="0.25">
      <c r="A31" s="228" t="s">
        <v>43</v>
      </c>
      <c r="B31" s="228"/>
      <c r="C31" s="228"/>
      <c r="D31" s="16"/>
      <c r="E31" s="16"/>
      <c r="F31" s="16">
        <v>12.5</v>
      </c>
      <c r="G31" s="16">
        <v>10</v>
      </c>
      <c r="H31" s="40"/>
      <c r="I31" s="40"/>
      <c r="J31" s="40"/>
      <c r="K31" s="77"/>
      <c r="L31" s="40"/>
      <c r="M31" s="40"/>
      <c r="N31" s="40"/>
      <c r="O31" s="40"/>
      <c r="P31" s="15"/>
      <c r="Q31" s="17">
        <v>5.9999999999999995E-4</v>
      </c>
      <c r="R31" s="3"/>
      <c r="S31" s="17">
        <v>4.0000000000000002E-4</v>
      </c>
      <c r="T31" s="40"/>
      <c r="U31" s="40"/>
      <c r="V31" s="40"/>
      <c r="W31" s="40"/>
      <c r="X31" s="40"/>
    </row>
    <row r="32" spans="1:24" x14ac:dyDescent="0.25">
      <c r="A32" s="228" t="s">
        <v>44</v>
      </c>
      <c r="B32" s="228"/>
      <c r="C32" s="228"/>
      <c r="D32" s="78"/>
      <c r="E32" s="40"/>
      <c r="F32" s="40">
        <v>12</v>
      </c>
      <c r="G32" s="40">
        <v>10</v>
      </c>
      <c r="H32" s="40"/>
      <c r="I32" s="40"/>
      <c r="J32" s="40"/>
      <c r="K32" s="77"/>
      <c r="L32" s="40"/>
      <c r="M32" s="40"/>
      <c r="N32" s="40"/>
      <c r="O32" s="40"/>
      <c r="P32" s="15"/>
      <c r="Q32" s="17"/>
      <c r="R32" s="17"/>
      <c r="S32" s="16">
        <v>3.7000000000000002E-3</v>
      </c>
      <c r="T32" s="40"/>
      <c r="U32" s="40"/>
      <c r="V32" s="40"/>
      <c r="W32" s="40"/>
      <c r="X32" s="40"/>
    </row>
    <row r="33" spans="1:24" x14ac:dyDescent="0.25">
      <c r="A33" s="222" t="s">
        <v>46</v>
      </c>
      <c r="B33" s="228"/>
      <c r="C33" s="228"/>
      <c r="D33" s="78"/>
      <c r="E33" s="40"/>
      <c r="F33" s="40">
        <v>3</v>
      </c>
      <c r="G33" s="40">
        <v>3</v>
      </c>
      <c r="H33" s="40"/>
      <c r="I33" s="40"/>
      <c r="J33" s="40"/>
      <c r="K33" s="77"/>
      <c r="L33" s="40"/>
      <c r="M33" s="40"/>
      <c r="N33" s="40"/>
      <c r="O33" s="40"/>
      <c r="P33" s="16"/>
      <c r="Q33" s="16"/>
      <c r="R33" s="16"/>
      <c r="S33" s="16"/>
      <c r="T33" s="40"/>
      <c r="U33" s="40"/>
      <c r="V33" s="40"/>
      <c r="W33" s="40"/>
      <c r="X33" s="40"/>
    </row>
    <row r="34" spans="1:24" x14ac:dyDescent="0.25">
      <c r="A34" s="186" t="s">
        <v>115</v>
      </c>
      <c r="B34" s="192"/>
      <c r="C34" s="193"/>
      <c r="D34" s="15"/>
      <c r="E34" s="15"/>
      <c r="F34" s="16">
        <v>0.02</v>
      </c>
      <c r="G34" s="16">
        <v>0.02</v>
      </c>
      <c r="H34" s="79"/>
      <c r="I34" s="15"/>
      <c r="J34" s="15"/>
      <c r="K34" s="15"/>
      <c r="L34" s="16"/>
      <c r="M34" s="16"/>
      <c r="N34" s="16"/>
      <c r="O34" s="16"/>
      <c r="P34" s="15"/>
      <c r="Q34" s="15"/>
      <c r="R34" s="15"/>
      <c r="S34" s="15"/>
      <c r="T34" s="16"/>
      <c r="U34" s="16"/>
      <c r="V34" s="16"/>
      <c r="W34" s="16"/>
      <c r="X34" s="16"/>
    </row>
    <row r="35" spans="1:24" x14ac:dyDescent="0.25">
      <c r="A35" s="228" t="s">
        <v>25</v>
      </c>
      <c r="B35" s="228"/>
      <c r="C35" s="228"/>
      <c r="D35" s="78"/>
      <c r="E35" s="40"/>
      <c r="F35" s="40">
        <v>210</v>
      </c>
      <c r="G35" s="40">
        <v>210</v>
      </c>
      <c r="H35" s="40"/>
      <c r="I35" s="40"/>
      <c r="J35" s="40"/>
      <c r="K35" s="77"/>
      <c r="L35" s="40"/>
      <c r="M35" s="40"/>
      <c r="N35" s="40"/>
      <c r="O35" s="40"/>
      <c r="P35" s="16"/>
      <c r="Q35" s="16"/>
      <c r="R35" s="16"/>
      <c r="S35" s="16"/>
      <c r="T35" s="40"/>
      <c r="U35" s="40"/>
      <c r="V35" s="40"/>
      <c r="W35" s="40"/>
      <c r="X35" s="40"/>
    </row>
    <row r="36" spans="1:24" ht="14.25" customHeight="1" x14ac:dyDescent="0.25">
      <c r="A36" s="155" t="s">
        <v>108</v>
      </c>
      <c r="B36" s="156"/>
      <c r="C36" s="157"/>
      <c r="D36" s="15" t="s">
        <v>109</v>
      </c>
      <c r="E36" s="15">
        <v>120</v>
      </c>
      <c r="F36" s="15"/>
      <c r="G36" s="15"/>
      <c r="H36" s="15">
        <v>19.920000000000002</v>
      </c>
      <c r="I36" s="15">
        <v>9.56</v>
      </c>
      <c r="J36" s="15">
        <v>1.07</v>
      </c>
      <c r="K36" s="15">
        <v>169.87</v>
      </c>
      <c r="L36" s="15">
        <v>9.2999999999999999E-2</v>
      </c>
      <c r="M36" s="15">
        <v>0.97699999999999998</v>
      </c>
      <c r="N36" s="15">
        <v>57.01</v>
      </c>
      <c r="O36" s="15">
        <v>0.11600000000000001</v>
      </c>
      <c r="P36" s="57">
        <f>SUM(P38:P41)</f>
        <v>1.6560000000000001</v>
      </c>
      <c r="Q36" s="57">
        <f t="shared" ref="Q36:S36" si="6">SUM(Q38:Q41)</f>
        <v>0.23119999999999999</v>
      </c>
      <c r="R36" s="57">
        <f t="shared" si="6"/>
        <v>0</v>
      </c>
      <c r="S36" s="57">
        <f t="shared" si="6"/>
        <v>1.0773999999999999</v>
      </c>
      <c r="T36" s="15">
        <v>17.989999999999998</v>
      </c>
      <c r="U36" s="15">
        <v>388.72</v>
      </c>
      <c r="V36" s="15">
        <v>227.67</v>
      </c>
      <c r="W36" s="15">
        <v>53.33</v>
      </c>
      <c r="X36" s="15">
        <v>1.0469999999999999</v>
      </c>
    </row>
    <row r="37" spans="1:24" ht="14.25" customHeight="1" x14ac:dyDescent="0.25">
      <c r="A37" s="155" t="s">
        <v>242</v>
      </c>
      <c r="B37" s="156"/>
      <c r="C37" s="157"/>
      <c r="D37" s="15"/>
      <c r="E37" s="15">
        <v>8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/>
      <c r="Q37" s="16"/>
      <c r="R37" s="16"/>
      <c r="S37" s="16"/>
      <c r="T37" s="15"/>
      <c r="U37" s="15"/>
      <c r="V37" s="15"/>
      <c r="W37" s="15"/>
      <c r="X37" s="15"/>
    </row>
    <row r="38" spans="1:24" ht="12.75" customHeight="1" x14ac:dyDescent="0.25">
      <c r="A38" s="186" t="s">
        <v>312</v>
      </c>
      <c r="B38" s="192"/>
      <c r="C38" s="193"/>
      <c r="D38" s="16"/>
      <c r="E38" s="16"/>
      <c r="F38" s="16">
        <v>153.6</v>
      </c>
      <c r="G38" s="16">
        <v>146.4</v>
      </c>
      <c r="H38" s="16"/>
      <c r="I38" s="16"/>
      <c r="J38" s="16"/>
      <c r="K38" s="16"/>
      <c r="L38" s="16"/>
      <c r="M38" s="16"/>
      <c r="N38" s="16"/>
      <c r="O38" s="16"/>
      <c r="P38" s="16">
        <v>1.536</v>
      </c>
      <c r="Q38" s="16">
        <v>0.23039999999999999</v>
      </c>
      <c r="R38" s="16"/>
      <c r="S38" s="16">
        <v>1.0751999999999999</v>
      </c>
      <c r="T38" s="16"/>
      <c r="U38" s="16"/>
      <c r="V38" s="16"/>
      <c r="W38" s="16"/>
      <c r="X38" s="16"/>
    </row>
    <row r="39" spans="1:24" ht="14.25" customHeight="1" x14ac:dyDescent="0.25">
      <c r="A39" s="186" t="s">
        <v>44</v>
      </c>
      <c r="B39" s="192"/>
      <c r="C39" s="193"/>
      <c r="D39" s="16"/>
      <c r="E39" s="16"/>
      <c r="F39" s="16">
        <v>7.2</v>
      </c>
      <c r="G39" s="16">
        <v>4.8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2.2000000000000001E-3</v>
      </c>
      <c r="T39" s="16"/>
      <c r="U39" s="16"/>
      <c r="V39" s="16"/>
      <c r="W39" s="16"/>
      <c r="X39" s="16"/>
    </row>
    <row r="40" spans="1:24" ht="13.5" customHeight="1" x14ac:dyDescent="0.25">
      <c r="A40" s="186" t="s">
        <v>24</v>
      </c>
      <c r="B40" s="192"/>
      <c r="C40" s="193"/>
      <c r="D40" s="16"/>
      <c r="E40" s="16"/>
      <c r="F40" s="16">
        <v>8</v>
      </c>
      <c r="G40" s="16">
        <v>8</v>
      </c>
      <c r="H40" s="16"/>
      <c r="I40" s="16"/>
      <c r="J40" s="16"/>
      <c r="K40" s="16"/>
      <c r="L40" s="16"/>
      <c r="M40" s="16"/>
      <c r="N40" s="16"/>
      <c r="O40" s="16"/>
      <c r="P40" s="16">
        <v>0.12</v>
      </c>
      <c r="Q40" s="16">
        <v>8.0000000000000004E-4</v>
      </c>
      <c r="R40" s="16"/>
      <c r="S40" s="16"/>
      <c r="T40" s="16"/>
      <c r="U40" s="16"/>
      <c r="V40" s="16"/>
      <c r="W40" s="16"/>
      <c r="X40" s="16"/>
    </row>
    <row r="41" spans="1:24" x14ac:dyDescent="0.25">
      <c r="A41" s="191" t="s">
        <v>25</v>
      </c>
      <c r="B41" s="187"/>
      <c r="C41" s="188"/>
      <c r="D41" s="16"/>
      <c r="E41" s="16"/>
      <c r="F41" s="16">
        <v>43.92</v>
      </c>
      <c r="G41" s="16">
        <v>43.92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2.75" customHeight="1" x14ac:dyDescent="0.25">
      <c r="A42" s="206" t="s">
        <v>110</v>
      </c>
      <c r="B42" s="206"/>
      <c r="C42" s="206"/>
      <c r="D42" s="55" t="s">
        <v>240</v>
      </c>
      <c r="E42" s="15">
        <v>180</v>
      </c>
      <c r="F42" s="20"/>
      <c r="G42" s="20"/>
      <c r="H42" s="15">
        <v>3.46</v>
      </c>
      <c r="I42" s="15">
        <v>6.79</v>
      </c>
      <c r="J42" s="15">
        <v>23.98</v>
      </c>
      <c r="K42" s="15">
        <v>179.97</v>
      </c>
      <c r="L42" s="15">
        <v>0.188</v>
      </c>
      <c r="M42" s="15">
        <v>24.71</v>
      </c>
      <c r="N42" s="15">
        <v>34.28</v>
      </c>
      <c r="O42" s="15">
        <v>0.12</v>
      </c>
      <c r="P42" s="57">
        <f>SUM(P43:P45)</f>
        <v>0.105</v>
      </c>
      <c r="Q42" s="57">
        <f t="shared" ref="Q42:S42" si="7">SUM(Q43:Q45)</f>
        <v>1.06E-2</v>
      </c>
      <c r="R42" s="57">
        <f t="shared" si="7"/>
        <v>0</v>
      </c>
      <c r="S42" s="57">
        <f t="shared" si="7"/>
        <v>0.74399999999999999</v>
      </c>
      <c r="T42" s="15">
        <v>23.41</v>
      </c>
      <c r="U42" s="15">
        <v>854.67</v>
      </c>
      <c r="V42" s="15">
        <v>95.62</v>
      </c>
      <c r="W42" s="15">
        <v>34.83</v>
      </c>
      <c r="X42" s="15">
        <v>1.4</v>
      </c>
    </row>
    <row r="43" spans="1:24" ht="13.5" customHeight="1" x14ac:dyDescent="0.25">
      <c r="A43" s="218" t="s">
        <v>42</v>
      </c>
      <c r="B43" s="218"/>
      <c r="C43" s="218"/>
      <c r="D43" s="80"/>
      <c r="E43" s="16"/>
      <c r="F43" s="40">
        <v>248</v>
      </c>
      <c r="G43" s="40">
        <v>185</v>
      </c>
      <c r="H43" s="40"/>
      <c r="I43" s="40"/>
      <c r="J43" s="40"/>
      <c r="K43" s="77"/>
      <c r="L43" s="40"/>
      <c r="M43" s="40"/>
      <c r="N43" s="40"/>
      <c r="O43" s="40"/>
      <c r="P43" s="16"/>
      <c r="Q43" s="16">
        <v>9.9000000000000008E-3</v>
      </c>
      <c r="R43" s="16"/>
      <c r="S43" s="16">
        <v>0.74399999999999999</v>
      </c>
      <c r="T43" s="40"/>
      <c r="U43" s="40"/>
      <c r="V43" s="40"/>
      <c r="W43" s="40"/>
      <c r="X43" s="40"/>
    </row>
    <row r="44" spans="1:24" ht="13.5" customHeight="1" x14ac:dyDescent="0.25">
      <c r="A44" s="218" t="s">
        <v>24</v>
      </c>
      <c r="B44" s="218"/>
      <c r="C44" s="218"/>
      <c r="D44" s="80"/>
      <c r="E44" s="16"/>
      <c r="F44" s="40">
        <v>7</v>
      </c>
      <c r="G44" s="40">
        <v>7</v>
      </c>
      <c r="H44" s="40"/>
      <c r="I44" s="40"/>
      <c r="J44" s="40"/>
      <c r="K44" s="77"/>
      <c r="L44" s="40"/>
      <c r="M44" s="40"/>
      <c r="N44" s="40"/>
      <c r="O44" s="40"/>
      <c r="P44" s="17">
        <v>0.105</v>
      </c>
      <c r="Q44" s="17">
        <v>6.9999999999999999E-4</v>
      </c>
      <c r="R44" s="15"/>
      <c r="S44" s="15"/>
      <c r="T44" s="40"/>
      <c r="U44" s="40"/>
      <c r="V44" s="40"/>
      <c r="W44" s="40"/>
      <c r="X44" s="40"/>
    </row>
    <row r="45" spans="1:24" ht="13.5" customHeight="1" x14ac:dyDescent="0.25">
      <c r="A45" s="218" t="s">
        <v>25</v>
      </c>
      <c r="B45" s="218"/>
      <c r="C45" s="218"/>
      <c r="D45" s="80"/>
      <c r="E45" s="16"/>
      <c r="F45" s="40">
        <v>129.5</v>
      </c>
      <c r="G45" s="40">
        <v>129.5</v>
      </c>
      <c r="H45" s="40"/>
      <c r="I45" s="40"/>
      <c r="J45" s="40"/>
      <c r="K45" s="77"/>
      <c r="L45" s="40"/>
      <c r="M45" s="40"/>
      <c r="N45" s="40"/>
      <c r="O45" s="40"/>
      <c r="P45" s="16"/>
      <c r="Q45" s="16"/>
      <c r="R45" s="16"/>
      <c r="S45" s="16"/>
      <c r="T45" s="40"/>
      <c r="U45" s="40"/>
      <c r="V45" s="40"/>
      <c r="W45" s="40"/>
      <c r="X45" s="40"/>
    </row>
    <row r="46" spans="1:24" ht="13.5" customHeight="1" x14ac:dyDescent="0.25">
      <c r="A46" s="155" t="s">
        <v>111</v>
      </c>
      <c r="B46" s="156"/>
      <c r="C46" s="157"/>
      <c r="D46" s="15" t="s">
        <v>112</v>
      </c>
      <c r="E46" s="15">
        <v>100</v>
      </c>
      <c r="F46" s="15"/>
      <c r="G46" s="15"/>
      <c r="H46" s="81">
        <v>2.04</v>
      </c>
      <c r="I46" s="15">
        <v>3.68</v>
      </c>
      <c r="J46" s="15">
        <v>7.89</v>
      </c>
      <c r="K46" s="15">
        <v>77</v>
      </c>
      <c r="L46" s="15">
        <v>0.03</v>
      </c>
      <c r="M46" s="15">
        <v>17.079999999999998</v>
      </c>
      <c r="N46" s="15">
        <v>0</v>
      </c>
      <c r="O46" s="15">
        <v>0.04</v>
      </c>
      <c r="P46" s="57">
        <f>SUM(P47:P56)</f>
        <v>0</v>
      </c>
      <c r="Q46" s="57">
        <f t="shared" ref="Q46:S46" si="8">SUM(Q47:Q56)</f>
        <v>6.7000000000000002E-4</v>
      </c>
      <c r="R46" s="57">
        <f t="shared" si="8"/>
        <v>6.0000000000000002E-5</v>
      </c>
      <c r="S46" s="57">
        <f t="shared" si="8"/>
        <v>1.8599999999999999E-3</v>
      </c>
      <c r="T46" s="15">
        <v>58.75</v>
      </c>
      <c r="U46" s="15">
        <v>336.74</v>
      </c>
      <c r="V46" s="15">
        <v>40.69</v>
      </c>
      <c r="W46" s="15">
        <v>20.85</v>
      </c>
      <c r="X46" s="15">
        <v>0.83</v>
      </c>
    </row>
    <row r="47" spans="1:24" ht="16.5" customHeight="1" x14ac:dyDescent="0.25">
      <c r="A47" s="186" t="s">
        <v>113</v>
      </c>
      <c r="B47" s="192"/>
      <c r="C47" s="193"/>
      <c r="D47" s="15"/>
      <c r="E47" s="15"/>
      <c r="F47" s="16">
        <v>142</v>
      </c>
      <c r="G47" s="16">
        <v>114</v>
      </c>
      <c r="H47" s="79"/>
      <c r="I47" s="15"/>
      <c r="J47" s="15"/>
      <c r="K47" s="15"/>
      <c r="L47" s="16"/>
      <c r="M47" s="16"/>
      <c r="N47" s="16"/>
      <c r="O47" s="16"/>
      <c r="P47" s="16"/>
      <c r="Q47" s="16">
        <v>5.0000000000000001E-4</v>
      </c>
      <c r="R47" s="16"/>
      <c r="S47" s="16"/>
      <c r="T47" s="16"/>
      <c r="U47" s="16"/>
      <c r="V47" s="16"/>
      <c r="W47" s="16"/>
      <c r="X47" s="16"/>
    </row>
    <row r="48" spans="1:24" ht="15" customHeight="1" x14ac:dyDescent="0.25">
      <c r="A48" s="186" t="s">
        <v>114</v>
      </c>
      <c r="B48" s="192"/>
      <c r="C48" s="193"/>
      <c r="D48" s="15"/>
      <c r="E48" s="15"/>
      <c r="F48" s="16">
        <v>0.1</v>
      </c>
      <c r="G48" s="16">
        <v>0.1</v>
      </c>
      <c r="H48" s="79"/>
      <c r="I48" s="15"/>
      <c r="J48" s="15"/>
      <c r="K48" s="15"/>
      <c r="L48" s="17"/>
      <c r="M48" s="17"/>
      <c r="N48" s="17"/>
      <c r="O48" s="17"/>
      <c r="P48" s="16"/>
      <c r="Q48" s="16"/>
      <c r="R48" s="16"/>
      <c r="S48" s="16"/>
      <c r="T48" s="17"/>
      <c r="U48" s="17"/>
      <c r="V48" s="17"/>
      <c r="W48" s="17"/>
      <c r="X48" s="17"/>
    </row>
    <row r="49" spans="1:24" ht="16.5" customHeight="1" x14ac:dyDescent="0.25">
      <c r="A49" s="186" t="s">
        <v>43</v>
      </c>
      <c r="B49" s="192"/>
      <c r="C49" s="193"/>
      <c r="D49" s="15"/>
      <c r="E49" s="15"/>
      <c r="F49" s="16">
        <v>3</v>
      </c>
      <c r="G49" s="16">
        <v>2.5</v>
      </c>
      <c r="H49" s="79"/>
      <c r="I49" s="15"/>
      <c r="J49" s="15"/>
      <c r="K49" s="15"/>
      <c r="L49" s="17"/>
      <c r="M49" s="17"/>
      <c r="N49" s="17"/>
      <c r="O49" s="17"/>
      <c r="P49" s="16"/>
      <c r="Q49" s="16">
        <v>1.4999999999999999E-4</v>
      </c>
      <c r="R49" s="16"/>
      <c r="S49" s="16">
        <v>9.0000000000000006E-5</v>
      </c>
      <c r="T49" s="17"/>
      <c r="U49" s="17"/>
      <c r="V49" s="17"/>
      <c r="W49" s="17"/>
      <c r="X49" s="17"/>
    </row>
    <row r="50" spans="1:24" ht="14.25" customHeight="1" x14ac:dyDescent="0.25">
      <c r="A50" s="186" t="s">
        <v>44</v>
      </c>
      <c r="B50" s="192"/>
      <c r="C50" s="193"/>
      <c r="D50" s="15"/>
      <c r="E50" s="15"/>
      <c r="F50" s="16">
        <v>5</v>
      </c>
      <c r="G50" s="16">
        <v>4</v>
      </c>
      <c r="H50" s="79"/>
      <c r="I50" s="15"/>
      <c r="J50" s="15"/>
      <c r="K50" s="15"/>
      <c r="L50" s="16"/>
      <c r="M50" s="16"/>
      <c r="N50" s="16"/>
      <c r="O50" s="16"/>
      <c r="P50" s="20"/>
      <c r="Q50" s="20"/>
      <c r="R50" s="118"/>
      <c r="S50" s="118">
        <v>1.5499999999999999E-3</v>
      </c>
      <c r="T50" s="16"/>
      <c r="U50" s="16"/>
      <c r="V50" s="16"/>
      <c r="W50" s="16"/>
      <c r="X50" s="16"/>
    </row>
    <row r="51" spans="1:24" ht="12.75" customHeight="1" x14ac:dyDescent="0.25">
      <c r="A51" s="186" t="s">
        <v>115</v>
      </c>
      <c r="B51" s="192"/>
      <c r="C51" s="193"/>
      <c r="D51" s="15"/>
      <c r="E51" s="15"/>
      <c r="F51" s="16">
        <v>0.01</v>
      </c>
      <c r="G51" s="16">
        <v>0.01</v>
      </c>
      <c r="H51" s="79"/>
      <c r="I51" s="15"/>
      <c r="J51" s="15"/>
      <c r="K51" s="15"/>
      <c r="L51" s="16"/>
      <c r="M51" s="16"/>
      <c r="N51" s="16"/>
      <c r="O51" s="16"/>
      <c r="P51" s="20"/>
      <c r="Q51" s="20"/>
      <c r="R51" s="118"/>
      <c r="S51" s="118"/>
      <c r="T51" s="16"/>
      <c r="U51" s="16"/>
      <c r="V51" s="16"/>
      <c r="W51" s="16"/>
      <c r="X51" s="16"/>
    </row>
    <row r="52" spans="1:24" ht="16.5" customHeight="1" x14ac:dyDescent="0.25">
      <c r="A52" s="186" t="s">
        <v>46</v>
      </c>
      <c r="B52" s="192"/>
      <c r="C52" s="193"/>
      <c r="D52" s="15"/>
      <c r="E52" s="15"/>
      <c r="F52" s="16">
        <v>4</v>
      </c>
      <c r="G52" s="16">
        <v>4</v>
      </c>
      <c r="H52" s="79"/>
      <c r="I52" s="15"/>
      <c r="J52" s="15"/>
      <c r="K52" s="15"/>
      <c r="L52" s="16"/>
      <c r="M52" s="16"/>
      <c r="N52" s="16"/>
      <c r="O52" s="16"/>
      <c r="P52" s="20"/>
      <c r="Q52" s="20"/>
      <c r="R52" s="118"/>
      <c r="S52" s="118"/>
      <c r="T52" s="16"/>
      <c r="U52" s="16"/>
      <c r="V52" s="16"/>
      <c r="W52" s="16"/>
      <c r="X52" s="16"/>
    </row>
    <row r="53" spans="1:24" ht="13.5" customHeight="1" x14ac:dyDescent="0.25">
      <c r="A53" s="186" t="s">
        <v>23</v>
      </c>
      <c r="B53" s="192"/>
      <c r="C53" s="193"/>
      <c r="D53" s="15"/>
      <c r="E53" s="15"/>
      <c r="F53" s="16">
        <v>1</v>
      </c>
      <c r="G53" s="16">
        <v>1</v>
      </c>
      <c r="H53" s="79"/>
      <c r="I53" s="15"/>
      <c r="J53" s="15"/>
      <c r="K53" s="15"/>
      <c r="L53" s="16"/>
      <c r="M53" s="16"/>
      <c r="N53" s="16"/>
      <c r="O53" s="16"/>
      <c r="P53" s="20"/>
      <c r="Q53" s="20"/>
      <c r="R53" s="118"/>
      <c r="S53" s="118"/>
      <c r="T53" s="16"/>
      <c r="U53" s="16"/>
      <c r="V53" s="16"/>
      <c r="W53" s="16"/>
      <c r="X53" s="16"/>
    </row>
    <row r="54" spans="1:24" ht="15" customHeight="1" x14ac:dyDescent="0.25">
      <c r="A54" s="186" t="s">
        <v>45</v>
      </c>
      <c r="B54" s="192"/>
      <c r="C54" s="193"/>
      <c r="D54" s="15"/>
      <c r="E54" s="15"/>
      <c r="F54" s="16">
        <v>2.4</v>
      </c>
      <c r="G54" s="16">
        <v>2.4</v>
      </c>
      <c r="H54" s="79"/>
      <c r="I54" s="15"/>
      <c r="J54" s="15"/>
      <c r="K54" s="15"/>
      <c r="L54" s="17"/>
      <c r="M54" s="17"/>
      <c r="N54" s="17"/>
      <c r="O54" s="17"/>
      <c r="P54" s="20"/>
      <c r="Q54" s="20"/>
      <c r="R54" s="118"/>
      <c r="S54" s="118"/>
      <c r="T54" s="17"/>
      <c r="U54" s="17"/>
      <c r="V54" s="17"/>
      <c r="W54" s="17"/>
      <c r="X54" s="17"/>
    </row>
    <row r="55" spans="1:24" ht="13.5" customHeight="1" x14ac:dyDescent="0.25">
      <c r="A55" s="186" t="s">
        <v>54</v>
      </c>
      <c r="B55" s="192"/>
      <c r="C55" s="193"/>
      <c r="D55" s="15"/>
      <c r="E55" s="15"/>
      <c r="F55" s="16">
        <v>1</v>
      </c>
      <c r="G55" s="16">
        <v>1</v>
      </c>
      <c r="H55" s="79"/>
      <c r="I55" s="15"/>
      <c r="J55" s="15"/>
      <c r="K55" s="15"/>
      <c r="L55" s="16"/>
      <c r="M55" s="16"/>
      <c r="N55" s="16"/>
      <c r="O55" s="16"/>
      <c r="P55" s="15"/>
      <c r="Q55" s="31">
        <v>2.0000000000000002E-5</v>
      </c>
      <c r="R55" s="17">
        <v>6.0000000000000002E-5</v>
      </c>
      <c r="S55" s="17">
        <v>2.2000000000000001E-4</v>
      </c>
      <c r="T55" s="16"/>
      <c r="U55" s="16"/>
      <c r="V55" s="16"/>
      <c r="W55" s="16"/>
      <c r="X55" s="16"/>
    </row>
    <row r="56" spans="1:24" x14ac:dyDescent="0.25">
      <c r="A56" s="191" t="s">
        <v>25</v>
      </c>
      <c r="B56" s="187"/>
      <c r="C56" s="188"/>
      <c r="D56" s="16"/>
      <c r="E56" s="16"/>
      <c r="F56" s="16">
        <v>34.200000000000003</v>
      </c>
      <c r="G56" s="16">
        <v>34.200000000000003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x14ac:dyDescent="0.25">
      <c r="A57" s="206" t="s">
        <v>57</v>
      </c>
      <c r="B57" s="206"/>
      <c r="C57" s="206"/>
      <c r="D57" s="55" t="s">
        <v>58</v>
      </c>
      <c r="E57" s="20">
        <v>200</v>
      </c>
      <c r="F57" s="20"/>
      <c r="G57" s="20"/>
      <c r="H57" s="15">
        <v>1</v>
      </c>
      <c r="I57" s="15">
        <v>0</v>
      </c>
      <c r="J57" s="15">
        <v>20.2</v>
      </c>
      <c r="K57" s="15">
        <v>84.8</v>
      </c>
      <c r="L57" s="15">
        <v>0.02</v>
      </c>
      <c r="M57" s="15">
        <v>4</v>
      </c>
      <c r="N57" s="15">
        <v>0</v>
      </c>
      <c r="O57" s="15">
        <v>0.02</v>
      </c>
      <c r="P57" s="57">
        <v>0</v>
      </c>
      <c r="Q57" s="57">
        <v>0</v>
      </c>
      <c r="R57" s="57">
        <v>0</v>
      </c>
      <c r="S57" s="57">
        <v>0</v>
      </c>
      <c r="T57" s="15">
        <v>14</v>
      </c>
      <c r="U57" s="15">
        <v>240</v>
      </c>
      <c r="V57" s="15">
        <v>14</v>
      </c>
      <c r="W57" s="15">
        <v>8</v>
      </c>
      <c r="X57" s="15">
        <v>2.8</v>
      </c>
    </row>
    <row r="58" spans="1:24" ht="13.5" customHeight="1" x14ac:dyDescent="0.25">
      <c r="A58" s="207" t="s">
        <v>244</v>
      </c>
      <c r="B58" s="208"/>
      <c r="C58" s="209"/>
      <c r="D58" s="15"/>
      <c r="E58" s="15">
        <v>5</v>
      </c>
      <c r="F58" s="57"/>
      <c r="G58" s="47"/>
      <c r="H58" s="15"/>
      <c r="I58" s="15"/>
      <c r="J58" s="15"/>
      <c r="K58" s="54"/>
      <c r="L58" s="16"/>
      <c r="M58" s="16"/>
      <c r="N58" s="16"/>
      <c r="O58" s="16"/>
      <c r="P58" s="57"/>
      <c r="Q58" s="22">
        <v>2.3E-3</v>
      </c>
      <c r="R58" s="57"/>
      <c r="S58" s="57"/>
      <c r="T58" s="16"/>
      <c r="U58" s="16"/>
      <c r="V58" s="16"/>
      <c r="W58" s="16"/>
      <c r="X58" s="16"/>
    </row>
    <row r="59" spans="1:24" ht="12.75" customHeight="1" x14ac:dyDescent="0.25">
      <c r="A59" s="155" t="s">
        <v>30</v>
      </c>
      <c r="B59" s="156"/>
      <c r="C59" s="157"/>
      <c r="D59" s="61"/>
      <c r="E59" s="24">
        <v>90</v>
      </c>
      <c r="F59" s="24">
        <v>90</v>
      </c>
      <c r="G59" s="24"/>
      <c r="H59" s="24">
        <v>7.11</v>
      </c>
      <c r="I59" s="24">
        <v>0.9</v>
      </c>
      <c r="J59" s="24">
        <v>43.47</v>
      </c>
      <c r="K59" s="24">
        <v>211.5</v>
      </c>
      <c r="L59" s="21">
        <v>0.14000000000000001</v>
      </c>
      <c r="M59" s="21">
        <v>0</v>
      </c>
      <c r="N59" s="21">
        <v>0</v>
      </c>
      <c r="O59" s="21">
        <v>0.05</v>
      </c>
      <c r="P59" s="15">
        <v>0</v>
      </c>
      <c r="Q59" s="15">
        <v>5.0000000000000001E-3</v>
      </c>
      <c r="R59" s="15">
        <v>1.9800000000000002E-2</v>
      </c>
      <c r="S59" s="15">
        <v>2.5999999999999999E-2</v>
      </c>
      <c r="T59" s="21">
        <v>20.7</v>
      </c>
      <c r="U59" s="21">
        <v>119.71</v>
      </c>
      <c r="V59" s="21">
        <v>78.3</v>
      </c>
      <c r="W59" s="21">
        <v>29.7</v>
      </c>
      <c r="X59" s="21">
        <v>1.8</v>
      </c>
    </row>
    <row r="60" spans="1:24" x14ac:dyDescent="0.25">
      <c r="A60" s="155" t="s">
        <v>268</v>
      </c>
      <c r="B60" s="156"/>
      <c r="C60" s="157"/>
      <c r="D60" s="16"/>
      <c r="E60" s="15">
        <v>60</v>
      </c>
      <c r="F60" s="15"/>
      <c r="G60" s="15"/>
      <c r="H60" s="20">
        <v>4.62</v>
      </c>
      <c r="I60" s="20">
        <v>0.84</v>
      </c>
      <c r="J60" s="20">
        <v>22.63</v>
      </c>
      <c r="K60" s="145">
        <v>120.65</v>
      </c>
      <c r="L60" s="15">
        <v>0.12</v>
      </c>
      <c r="M60" s="15">
        <v>0</v>
      </c>
      <c r="N60" s="15">
        <v>0</v>
      </c>
      <c r="O60" s="15">
        <v>0.05</v>
      </c>
      <c r="P60" s="57">
        <v>0</v>
      </c>
      <c r="Q60" s="57">
        <v>3.3999999999999998E-3</v>
      </c>
      <c r="R60" s="57">
        <v>0</v>
      </c>
      <c r="S60" s="57">
        <v>0</v>
      </c>
      <c r="T60" s="15">
        <v>9.9</v>
      </c>
      <c r="U60" s="15">
        <v>146.47999999999999</v>
      </c>
      <c r="V60" s="15">
        <v>116.45</v>
      </c>
      <c r="W60" s="15">
        <v>34.21</v>
      </c>
      <c r="X60" s="15">
        <v>2.7</v>
      </c>
    </row>
    <row r="61" spans="1:24" ht="13.5" customHeight="1" x14ac:dyDescent="0.25">
      <c r="A61" s="155" t="s">
        <v>261</v>
      </c>
      <c r="B61" s="156"/>
      <c r="C61" s="157"/>
      <c r="D61" s="16"/>
      <c r="E61" s="15">
        <f>SUM(E27:E60)</f>
        <v>1013</v>
      </c>
      <c r="F61" s="15"/>
      <c r="G61" s="15"/>
      <c r="H61" s="15">
        <f t="shared" ref="H61:O61" si="9">SUM(H27:H60)</f>
        <v>40.840000000000003</v>
      </c>
      <c r="I61" s="15">
        <f t="shared" si="9"/>
        <v>24.61</v>
      </c>
      <c r="J61" s="15">
        <f t="shared" si="9"/>
        <v>136.70000000000002</v>
      </c>
      <c r="K61" s="15">
        <f t="shared" si="9"/>
        <v>962.04</v>
      </c>
      <c r="L61" s="15">
        <f t="shared" si="9"/>
        <v>0.70100000000000007</v>
      </c>
      <c r="M61" s="15">
        <f t="shared" si="9"/>
        <v>55.016999999999996</v>
      </c>
      <c r="N61" s="15">
        <f t="shared" si="9"/>
        <v>91.289999999999992</v>
      </c>
      <c r="O61" s="15">
        <f t="shared" si="9"/>
        <v>0.45599999999999996</v>
      </c>
      <c r="P61" s="21">
        <f>SUM(P27+P36+P42+P46+P57+P58+P59+P60)</f>
        <v>1.7610000000000001</v>
      </c>
      <c r="Q61" s="21">
        <f t="shared" ref="Q61:S61" si="10">SUM(Q27+Q36+Q42+Q46+Q57+Q58+Q59+Q60)</f>
        <v>0.25796999999999998</v>
      </c>
      <c r="R61" s="21">
        <f t="shared" si="10"/>
        <v>1.9860000000000003E-2</v>
      </c>
      <c r="S61" s="21">
        <f t="shared" si="10"/>
        <v>1.8856599999999999</v>
      </c>
      <c r="T61" s="15">
        <f>SUM(T27:T60)</f>
        <v>173.95</v>
      </c>
      <c r="U61" s="15">
        <f>SUM(U27:U60)</f>
        <v>2567.7400000000002</v>
      </c>
      <c r="V61" s="15">
        <f>SUM(V27:V60)</f>
        <v>640.31000000000006</v>
      </c>
      <c r="W61" s="15">
        <f>SUM(W27:W60)</f>
        <v>208.2</v>
      </c>
      <c r="X61" s="15">
        <f>SUM(X27:X60)</f>
        <v>11.707000000000001</v>
      </c>
    </row>
    <row r="62" spans="1:24" ht="12.75" customHeight="1" x14ac:dyDescent="0.25">
      <c r="A62" s="155"/>
      <c r="B62" s="156"/>
      <c r="C62" s="157"/>
      <c r="D62" s="197" t="s">
        <v>60</v>
      </c>
      <c r="E62" s="198"/>
      <c r="F62" s="198"/>
      <c r="G62" s="199"/>
      <c r="H62" s="15"/>
      <c r="I62" s="15"/>
      <c r="J62" s="15"/>
      <c r="K62" s="15"/>
      <c r="L62" s="16"/>
      <c r="M62" s="16"/>
      <c r="N62" s="16"/>
      <c r="O62" s="16"/>
      <c r="P62" s="15"/>
      <c r="Q62" s="15"/>
      <c r="R62" s="15"/>
      <c r="S62" s="15"/>
      <c r="T62" s="16"/>
      <c r="U62" s="16"/>
      <c r="V62" s="16"/>
      <c r="W62" s="16"/>
      <c r="X62" s="16"/>
    </row>
    <row r="63" spans="1:24" ht="13.5" customHeight="1" x14ac:dyDescent="0.25">
      <c r="A63" s="155" t="s">
        <v>119</v>
      </c>
      <c r="B63" s="156"/>
      <c r="C63" s="157"/>
      <c r="D63" s="15" t="s">
        <v>120</v>
      </c>
      <c r="E63" s="62">
        <v>180</v>
      </c>
      <c r="F63" s="15"/>
      <c r="G63" s="55"/>
      <c r="H63" s="15">
        <v>18.54</v>
      </c>
      <c r="I63" s="15">
        <v>15.66</v>
      </c>
      <c r="J63" s="15">
        <v>32.04</v>
      </c>
      <c r="K63" s="15">
        <v>344.25</v>
      </c>
      <c r="L63" s="15">
        <v>0.11</v>
      </c>
      <c r="M63" s="15">
        <v>0.47</v>
      </c>
      <c r="N63" s="15">
        <v>94.27</v>
      </c>
      <c r="O63" s="15">
        <v>0.28999999999999998</v>
      </c>
      <c r="P63" s="57">
        <f>SUM(P64:P72)</f>
        <v>1.6093</v>
      </c>
      <c r="Q63" s="57">
        <f t="shared" ref="Q63:S63" si="11">SUM(Q64:Q72)</f>
        <v>2.9000000000000002E-3</v>
      </c>
      <c r="R63" s="57">
        <f t="shared" si="11"/>
        <v>3.0000000000000001E-3</v>
      </c>
      <c r="S63" s="57">
        <f t="shared" si="11"/>
        <v>8.9999999999999993E-3</v>
      </c>
      <c r="T63" s="15">
        <v>192.06</v>
      </c>
      <c r="U63" s="15">
        <v>271.91000000000003</v>
      </c>
      <c r="V63" s="15">
        <v>252.09</v>
      </c>
      <c r="W63" s="15">
        <v>33.549999999999997</v>
      </c>
      <c r="X63" s="15">
        <v>1.33</v>
      </c>
    </row>
    <row r="64" spans="1:24" s="4" customFormat="1" ht="12.75" x14ac:dyDescent="0.2">
      <c r="A64" s="186" t="s">
        <v>121</v>
      </c>
      <c r="B64" s="192"/>
      <c r="C64" s="193"/>
      <c r="D64" s="17"/>
      <c r="E64" s="82"/>
      <c r="F64" s="17">
        <v>139</v>
      </c>
      <c r="G64" s="83">
        <v>136.80000000000001</v>
      </c>
      <c r="H64" s="17"/>
      <c r="I64" s="17"/>
      <c r="J64" s="17"/>
      <c r="K64" s="17"/>
      <c r="L64" s="17"/>
      <c r="M64" s="17"/>
      <c r="N64" s="17"/>
      <c r="O64" s="17"/>
      <c r="P64" s="16">
        <v>1.39</v>
      </c>
      <c r="Q64" s="16"/>
      <c r="R64" s="16"/>
      <c r="S64" s="16"/>
      <c r="T64" s="17"/>
      <c r="U64" s="17"/>
      <c r="V64" s="17"/>
      <c r="W64" s="17"/>
      <c r="X64" s="17"/>
    </row>
    <row r="65" spans="1:24" s="4" customFormat="1" ht="14.25" customHeight="1" x14ac:dyDescent="0.2">
      <c r="A65" s="186" t="s">
        <v>122</v>
      </c>
      <c r="B65" s="192"/>
      <c r="C65" s="193"/>
      <c r="D65" s="17"/>
      <c r="E65" s="82"/>
      <c r="F65" s="17">
        <v>14.4</v>
      </c>
      <c r="G65" s="83">
        <v>14.4</v>
      </c>
      <c r="H65" s="17"/>
      <c r="I65" s="17"/>
      <c r="J65" s="17"/>
      <c r="K65" s="17"/>
      <c r="L65" s="17"/>
      <c r="M65" s="17"/>
      <c r="N65" s="17"/>
      <c r="O65" s="17"/>
      <c r="P65" s="16"/>
      <c r="Q65" s="16"/>
      <c r="R65" s="16">
        <v>2.2000000000000001E-3</v>
      </c>
      <c r="S65" s="16">
        <v>3.3999999999999998E-3</v>
      </c>
      <c r="T65" s="17"/>
      <c r="U65" s="17"/>
      <c r="V65" s="17"/>
      <c r="W65" s="17"/>
      <c r="X65" s="17"/>
    </row>
    <row r="66" spans="1:24" s="4" customFormat="1" ht="12.75" x14ac:dyDescent="0.2">
      <c r="A66" s="186" t="s">
        <v>23</v>
      </c>
      <c r="B66" s="192"/>
      <c r="C66" s="193"/>
      <c r="D66" s="17"/>
      <c r="E66" s="82"/>
      <c r="F66" s="17">
        <v>13</v>
      </c>
      <c r="G66" s="83">
        <v>13</v>
      </c>
      <c r="H66" s="17"/>
      <c r="I66" s="17"/>
      <c r="J66" s="17"/>
      <c r="K66" s="17"/>
      <c r="L66" s="17"/>
      <c r="M66" s="17"/>
      <c r="N66" s="17"/>
      <c r="O66" s="17"/>
      <c r="P66" s="16"/>
      <c r="Q66" s="16"/>
      <c r="R66" s="16"/>
      <c r="S66" s="16"/>
      <c r="T66" s="17"/>
      <c r="U66" s="17"/>
      <c r="V66" s="17"/>
      <c r="W66" s="17"/>
      <c r="X66" s="17"/>
    </row>
    <row r="67" spans="1:24" s="4" customFormat="1" ht="12.75" x14ac:dyDescent="0.2">
      <c r="A67" s="186" t="s">
        <v>123</v>
      </c>
      <c r="B67" s="192"/>
      <c r="C67" s="193"/>
      <c r="D67" s="17"/>
      <c r="E67" s="82"/>
      <c r="F67" s="17">
        <v>7</v>
      </c>
      <c r="G67" s="83">
        <v>7</v>
      </c>
      <c r="H67" s="17"/>
      <c r="I67" s="17"/>
      <c r="J67" s="17"/>
      <c r="K67" s="17"/>
      <c r="L67" s="17"/>
      <c r="M67" s="17"/>
      <c r="N67" s="17"/>
      <c r="O67" s="17"/>
      <c r="P67" s="17">
        <v>0.154</v>
      </c>
      <c r="Q67" s="17">
        <v>2.5000000000000001E-3</v>
      </c>
      <c r="R67" s="17">
        <v>8.0000000000000004E-4</v>
      </c>
      <c r="S67" s="17">
        <v>3.8E-3</v>
      </c>
      <c r="T67" s="17"/>
      <c r="U67" s="17"/>
      <c r="V67" s="17"/>
      <c r="W67" s="17"/>
      <c r="X67" s="17"/>
    </row>
    <row r="68" spans="1:24" s="4" customFormat="1" ht="12.75" x14ac:dyDescent="0.2">
      <c r="A68" s="186" t="s">
        <v>124</v>
      </c>
      <c r="B68" s="192"/>
      <c r="C68" s="193"/>
      <c r="D68" s="17"/>
      <c r="E68" s="82"/>
      <c r="F68" s="17">
        <v>18.399999999999999</v>
      </c>
      <c r="G68" s="83">
        <v>18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</row>
    <row r="69" spans="1:24" s="4" customFormat="1" ht="12.75" x14ac:dyDescent="0.2">
      <c r="A69" s="186" t="s">
        <v>24</v>
      </c>
      <c r="B69" s="192"/>
      <c r="C69" s="193"/>
      <c r="D69" s="17"/>
      <c r="E69" s="82"/>
      <c r="F69" s="17">
        <v>4</v>
      </c>
      <c r="G69" s="83">
        <v>4</v>
      </c>
      <c r="H69" s="17"/>
      <c r="I69" s="17"/>
      <c r="J69" s="17"/>
      <c r="K69" s="17"/>
      <c r="L69" s="17"/>
      <c r="M69" s="17"/>
      <c r="N69" s="17"/>
      <c r="O69" s="17"/>
      <c r="P69" s="16">
        <v>0.06</v>
      </c>
      <c r="Q69" s="16">
        <v>4.0000000000000002E-4</v>
      </c>
      <c r="R69" s="16"/>
      <c r="S69" s="16"/>
      <c r="T69" s="17"/>
      <c r="U69" s="17"/>
      <c r="V69" s="17"/>
      <c r="W69" s="17"/>
      <c r="X69" s="17"/>
    </row>
    <row r="70" spans="1:24" s="4" customFormat="1" ht="12.75" x14ac:dyDescent="0.2">
      <c r="A70" s="186" t="s">
        <v>37</v>
      </c>
      <c r="B70" s="192"/>
      <c r="C70" s="193"/>
      <c r="D70" s="17"/>
      <c r="E70" s="82"/>
      <c r="F70" s="17">
        <v>0.04</v>
      </c>
      <c r="G70" s="83">
        <v>0.04</v>
      </c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>
        <v>1.8E-3</v>
      </c>
      <c r="T70" s="17"/>
      <c r="U70" s="17"/>
      <c r="V70" s="17"/>
      <c r="W70" s="17"/>
      <c r="X70" s="17"/>
    </row>
    <row r="71" spans="1:24" s="4" customFormat="1" ht="12" customHeight="1" x14ac:dyDescent="0.2">
      <c r="A71" s="186" t="s">
        <v>85</v>
      </c>
      <c r="B71" s="192"/>
      <c r="C71" s="193"/>
      <c r="D71" s="17"/>
      <c r="E71" s="82"/>
      <c r="F71" s="17">
        <v>7</v>
      </c>
      <c r="G71" s="83">
        <v>7</v>
      </c>
      <c r="H71" s="17"/>
      <c r="I71" s="17"/>
      <c r="J71" s="17"/>
      <c r="K71" s="17"/>
      <c r="L71" s="17"/>
      <c r="M71" s="17"/>
      <c r="N71" s="17"/>
      <c r="O71" s="17"/>
      <c r="P71" s="16"/>
      <c r="Q71" s="16"/>
      <c r="R71" s="16"/>
      <c r="S71" s="16"/>
      <c r="T71" s="17"/>
      <c r="U71" s="17"/>
      <c r="V71" s="17"/>
      <c r="W71" s="17"/>
      <c r="X71" s="17"/>
    </row>
    <row r="72" spans="1:24" s="4" customFormat="1" ht="13.5" customHeight="1" x14ac:dyDescent="0.2">
      <c r="A72" s="186" t="s">
        <v>53</v>
      </c>
      <c r="B72" s="192"/>
      <c r="C72" s="193"/>
      <c r="D72" s="17"/>
      <c r="E72" s="82"/>
      <c r="F72" s="17">
        <v>7</v>
      </c>
      <c r="G72" s="83">
        <v>7</v>
      </c>
      <c r="H72" s="17"/>
      <c r="I72" s="17"/>
      <c r="J72" s="17"/>
      <c r="K72" s="17"/>
      <c r="L72" s="17"/>
      <c r="M72" s="17"/>
      <c r="N72" s="17"/>
      <c r="O72" s="17"/>
      <c r="P72" s="146">
        <v>5.3E-3</v>
      </c>
      <c r="Q72" s="146"/>
      <c r="R72" s="146"/>
      <c r="S72" s="146"/>
      <c r="T72" s="17"/>
      <c r="U72" s="17"/>
      <c r="V72" s="17"/>
      <c r="W72" s="17"/>
      <c r="X72" s="17"/>
    </row>
    <row r="73" spans="1:24" s="4" customFormat="1" ht="13.5" customHeight="1" x14ac:dyDescent="0.2">
      <c r="A73" s="155" t="s">
        <v>125</v>
      </c>
      <c r="B73" s="156"/>
      <c r="C73" s="157"/>
      <c r="D73" s="15" t="s">
        <v>126</v>
      </c>
      <c r="E73" s="143">
        <v>50</v>
      </c>
      <c r="F73" s="17"/>
      <c r="G73" s="83"/>
      <c r="H73" s="15">
        <v>0.97</v>
      </c>
      <c r="I73" s="15">
        <v>2.2599999999999998</v>
      </c>
      <c r="J73" s="15">
        <v>6.63</v>
      </c>
      <c r="K73" s="15">
        <v>50.75</v>
      </c>
      <c r="L73" s="15">
        <v>0.01</v>
      </c>
      <c r="M73" s="15">
        <v>0.16</v>
      </c>
      <c r="N73" s="15">
        <v>12.6</v>
      </c>
      <c r="O73" s="15">
        <v>0.04</v>
      </c>
      <c r="P73" s="57">
        <f>SUM(P74:P79)</f>
        <v>0.11</v>
      </c>
      <c r="Q73" s="57">
        <f t="shared" ref="Q73:S73" si="12">SUM(Q74:Q79)</f>
        <v>4.2499999999999994E-3</v>
      </c>
      <c r="R73" s="57">
        <f t="shared" si="12"/>
        <v>5.0000000000000001E-4</v>
      </c>
      <c r="S73" s="57">
        <f t="shared" si="12"/>
        <v>1.3000000000000001E-2</v>
      </c>
      <c r="T73" s="15">
        <v>31.36</v>
      </c>
      <c r="U73" s="15">
        <v>40.06</v>
      </c>
      <c r="V73" s="15">
        <v>24.48</v>
      </c>
      <c r="W73" s="15">
        <v>4.4000000000000004</v>
      </c>
      <c r="X73" s="15">
        <v>0.08</v>
      </c>
    </row>
    <row r="74" spans="1:24" s="4" customFormat="1" ht="14.25" customHeight="1" x14ac:dyDescent="0.2">
      <c r="A74" s="186" t="s">
        <v>22</v>
      </c>
      <c r="B74" s="192"/>
      <c r="C74" s="193"/>
      <c r="D74" s="15"/>
      <c r="E74" s="143"/>
      <c r="F74" s="17">
        <v>25</v>
      </c>
      <c r="G74" s="83">
        <v>25</v>
      </c>
      <c r="H74" s="17"/>
      <c r="I74" s="17"/>
      <c r="J74" s="17"/>
      <c r="K74" s="17"/>
      <c r="L74" s="17"/>
      <c r="M74" s="17"/>
      <c r="N74" s="17"/>
      <c r="O74" s="17"/>
      <c r="P74" s="16">
        <v>7.4999999999999997E-2</v>
      </c>
      <c r="Q74" s="16">
        <v>4.0000000000000001E-3</v>
      </c>
      <c r="R74" s="16">
        <v>4.0000000000000002E-4</v>
      </c>
      <c r="S74" s="16">
        <v>1.2500000000000001E-2</v>
      </c>
      <c r="T74" s="17"/>
      <c r="U74" s="17"/>
      <c r="V74" s="17"/>
      <c r="W74" s="17"/>
      <c r="X74" s="17"/>
    </row>
    <row r="75" spans="1:24" s="4" customFormat="1" ht="12.75" customHeight="1" x14ac:dyDescent="0.2">
      <c r="A75" s="186" t="s">
        <v>54</v>
      </c>
      <c r="B75" s="192"/>
      <c r="C75" s="193"/>
      <c r="D75" s="15"/>
      <c r="E75" s="143"/>
      <c r="F75" s="17">
        <v>2.2999999999999998</v>
      </c>
      <c r="G75" s="83">
        <v>2.2999999999999998</v>
      </c>
      <c r="H75" s="17"/>
      <c r="I75" s="17"/>
      <c r="J75" s="17"/>
      <c r="K75" s="17"/>
      <c r="L75" s="17"/>
      <c r="M75" s="17"/>
      <c r="N75" s="17"/>
      <c r="O75" s="17"/>
      <c r="P75" s="16"/>
      <c r="Q75" s="16">
        <v>5.0000000000000002E-5</v>
      </c>
      <c r="R75" s="16">
        <v>1E-4</v>
      </c>
      <c r="S75" s="16">
        <v>5.0000000000000001E-4</v>
      </c>
      <c r="T75" s="17"/>
      <c r="U75" s="17"/>
      <c r="V75" s="17"/>
      <c r="W75" s="17"/>
      <c r="X75" s="17"/>
    </row>
    <row r="76" spans="1:24" s="4" customFormat="1" ht="13.5" customHeight="1" x14ac:dyDescent="0.2">
      <c r="A76" s="186" t="s">
        <v>23</v>
      </c>
      <c r="B76" s="192"/>
      <c r="C76" s="193"/>
      <c r="D76" s="15"/>
      <c r="E76" s="143"/>
      <c r="F76" s="17">
        <v>4</v>
      </c>
      <c r="G76" s="83">
        <v>4</v>
      </c>
      <c r="H76" s="17"/>
      <c r="I76" s="17"/>
      <c r="J76" s="17"/>
      <c r="K76" s="17"/>
      <c r="L76" s="17"/>
      <c r="M76" s="17"/>
      <c r="N76" s="17"/>
      <c r="O76" s="17"/>
      <c r="P76" s="16"/>
      <c r="Q76" s="16"/>
      <c r="R76" s="16"/>
      <c r="S76" s="16"/>
      <c r="T76" s="17"/>
      <c r="U76" s="17"/>
      <c r="V76" s="17"/>
      <c r="W76" s="17"/>
      <c r="X76" s="17"/>
    </row>
    <row r="77" spans="1:24" s="4" customFormat="1" ht="12.75" customHeight="1" x14ac:dyDescent="0.2">
      <c r="A77" s="186" t="s">
        <v>24</v>
      </c>
      <c r="B77" s="192"/>
      <c r="C77" s="193"/>
      <c r="D77" s="15"/>
      <c r="E77" s="143"/>
      <c r="F77" s="17">
        <v>2.2999999999999998</v>
      </c>
      <c r="G77" s="83">
        <v>2.2999999999999998</v>
      </c>
      <c r="H77" s="17"/>
      <c r="I77" s="17"/>
      <c r="J77" s="17"/>
      <c r="K77" s="17"/>
      <c r="L77" s="17"/>
      <c r="M77" s="17"/>
      <c r="N77" s="17"/>
      <c r="O77" s="17"/>
      <c r="P77" s="16">
        <v>3.5000000000000003E-2</v>
      </c>
      <c r="Q77" s="16">
        <v>2.0000000000000001E-4</v>
      </c>
      <c r="R77" s="16"/>
      <c r="S77" s="16"/>
      <c r="T77" s="17"/>
      <c r="U77" s="17"/>
      <c r="V77" s="17"/>
      <c r="W77" s="17"/>
      <c r="X77" s="17"/>
    </row>
    <row r="78" spans="1:24" s="4" customFormat="1" ht="13.5" customHeight="1" x14ac:dyDescent="0.2">
      <c r="A78" s="186" t="s">
        <v>37</v>
      </c>
      <c r="B78" s="192"/>
      <c r="C78" s="193"/>
      <c r="D78" s="15"/>
      <c r="E78" s="143"/>
      <c r="F78" s="17">
        <v>2.5000000000000001E-2</v>
      </c>
      <c r="G78" s="83">
        <v>2.5000000000000001E-2</v>
      </c>
      <c r="H78" s="17"/>
      <c r="I78" s="17"/>
      <c r="J78" s="17"/>
      <c r="K78" s="17"/>
      <c r="L78" s="17"/>
      <c r="M78" s="17"/>
      <c r="N78" s="17"/>
      <c r="O78" s="17"/>
      <c r="P78" s="16"/>
      <c r="Q78" s="16"/>
      <c r="R78" s="16"/>
      <c r="S78" s="16"/>
      <c r="T78" s="17"/>
      <c r="U78" s="17"/>
      <c r="V78" s="17"/>
      <c r="W78" s="17"/>
      <c r="X78" s="17"/>
    </row>
    <row r="79" spans="1:24" s="4" customFormat="1" ht="12" customHeight="1" x14ac:dyDescent="0.2">
      <c r="A79" s="186" t="s">
        <v>25</v>
      </c>
      <c r="B79" s="192"/>
      <c r="C79" s="193"/>
      <c r="D79" s="15"/>
      <c r="E79" s="143"/>
      <c r="F79" s="17">
        <v>25</v>
      </c>
      <c r="G79" s="83">
        <v>25</v>
      </c>
      <c r="H79" s="17"/>
      <c r="I79" s="17"/>
      <c r="J79" s="17"/>
      <c r="K79" s="17"/>
      <c r="L79" s="17"/>
      <c r="M79" s="17"/>
      <c r="N79" s="17"/>
      <c r="O79" s="17"/>
      <c r="P79" s="16"/>
      <c r="Q79" s="16"/>
      <c r="R79" s="16"/>
      <c r="S79" s="16"/>
      <c r="T79" s="17"/>
      <c r="U79" s="17"/>
      <c r="V79" s="17"/>
      <c r="W79" s="17"/>
      <c r="X79" s="17"/>
    </row>
    <row r="80" spans="1:24" ht="14.25" customHeight="1" x14ac:dyDescent="0.25">
      <c r="A80" s="200" t="s">
        <v>33</v>
      </c>
      <c r="B80" s="201"/>
      <c r="C80" s="202"/>
      <c r="D80" s="15" t="s">
        <v>34</v>
      </c>
      <c r="E80" s="15">
        <v>200</v>
      </c>
      <c r="F80" s="15"/>
      <c r="G80" s="15"/>
      <c r="H80" s="15">
        <v>3.66</v>
      </c>
      <c r="I80" s="15">
        <v>2.16</v>
      </c>
      <c r="J80" s="15">
        <v>27.33</v>
      </c>
      <c r="K80" s="54">
        <v>161.4</v>
      </c>
      <c r="L80" s="15">
        <v>0.06</v>
      </c>
      <c r="M80" s="15">
        <v>1.1100000000000001</v>
      </c>
      <c r="N80" s="15">
        <v>14</v>
      </c>
      <c r="O80" s="15">
        <v>0.21</v>
      </c>
      <c r="P80" s="57">
        <f>SUM(P81:P85)</f>
        <v>0.441</v>
      </c>
      <c r="Q80" s="57">
        <f t="shared" ref="Q80:S80" si="13">SUM(Q81:Q85)</f>
        <v>2.35E-2</v>
      </c>
      <c r="R80" s="57">
        <f t="shared" si="13"/>
        <v>2.0999999999999999E-3</v>
      </c>
      <c r="S80" s="57">
        <f t="shared" si="13"/>
        <v>7.3499999999999996E-2</v>
      </c>
      <c r="T80" s="15">
        <v>145.6</v>
      </c>
      <c r="U80" s="15">
        <v>173.04</v>
      </c>
      <c r="V80" s="15">
        <v>89.6</v>
      </c>
      <c r="W80" s="15">
        <v>19.899999999999999</v>
      </c>
      <c r="X80" s="15">
        <v>0.12</v>
      </c>
    </row>
    <row r="81" spans="1:24" ht="12" customHeight="1" x14ac:dyDescent="0.25">
      <c r="A81" s="203" t="s">
        <v>35</v>
      </c>
      <c r="B81" s="204"/>
      <c r="C81" s="205"/>
      <c r="D81" s="15"/>
      <c r="E81" s="15"/>
      <c r="F81" s="17">
        <v>10</v>
      </c>
      <c r="G81" s="17">
        <v>10</v>
      </c>
      <c r="H81" s="15"/>
      <c r="I81" s="15"/>
      <c r="J81" s="15"/>
      <c r="K81" s="54"/>
      <c r="L81" s="15"/>
      <c r="M81" s="15"/>
      <c r="N81" s="15"/>
      <c r="O81" s="15"/>
      <c r="P81" s="16"/>
      <c r="Q81" s="16"/>
      <c r="R81" s="16"/>
      <c r="S81" s="16"/>
      <c r="T81" s="15"/>
      <c r="U81" s="15"/>
      <c r="V81" s="15"/>
      <c r="W81" s="15"/>
      <c r="X81" s="15"/>
    </row>
    <row r="82" spans="1:24" ht="13.5" customHeight="1" x14ac:dyDescent="0.25">
      <c r="A82" s="229" t="s">
        <v>36</v>
      </c>
      <c r="B82" s="230"/>
      <c r="C82" s="231"/>
      <c r="D82" s="15"/>
      <c r="E82" s="15"/>
      <c r="F82" s="17">
        <v>10</v>
      </c>
      <c r="G82" s="17">
        <v>10</v>
      </c>
      <c r="H82" s="15"/>
      <c r="I82" s="15"/>
      <c r="J82" s="15"/>
      <c r="K82" s="54"/>
      <c r="L82" s="15"/>
      <c r="M82" s="15"/>
      <c r="N82" s="15"/>
      <c r="O82" s="15"/>
      <c r="P82" s="16"/>
      <c r="Q82" s="16"/>
      <c r="R82" s="16"/>
      <c r="S82" s="16"/>
      <c r="T82" s="15"/>
      <c r="U82" s="15"/>
      <c r="V82" s="15"/>
      <c r="W82" s="15"/>
      <c r="X82" s="15"/>
    </row>
    <row r="83" spans="1:24" ht="13.5" customHeight="1" x14ac:dyDescent="0.25">
      <c r="A83" s="203" t="s">
        <v>22</v>
      </c>
      <c r="B83" s="204"/>
      <c r="C83" s="205"/>
      <c r="D83" s="15"/>
      <c r="E83" s="15"/>
      <c r="F83" s="17">
        <v>147</v>
      </c>
      <c r="G83" s="17">
        <v>140</v>
      </c>
      <c r="H83" s="15"/>
      <c r="I83" s="15"/>
      <c r="J83" s="15"/>
      <c r="K83" s="54"/>
      <c r="L83" s="17"/>
      <c r="M83" s="17"/>
      <c r="N83" s="17"/>
      <c r="O83" s="17"/>
      <c r="P83" s="16">
        <v>0.441</v>
      </c>
      <c r="Q83" s="16">
        <v>2.35E-2</v>
      </c>
      <c r="R83" s="16">
        <v>2.0999999999999999E-3</v>
      </c>
      <c r="S83" s="16">
        <v>7.3499999999999996E-2</v>
      </c>
      <c r="T83" s="17"/>
      <c r="U83" s="17"/>
      <c r="V83" s="17"/>
      <c r="W83" s="17"/>
      <c r="X83" s="17"/>
    </row>
    <row r="84" spans="1:24" ht="13.5" customHeight="1" x14ac:dyDescent="0.25">
      <c r="A84" s="203" t="s">
        <v>25</v>
      </c>
      <c r="B84" s="204"/>
      <c r="C84" s="205"/>
      <c r="D84" s="15"/>
      <c r="E84" s="17"/>
      <c r="F84" s="17">
        <v>40</v>
      </c>
      <c r="G84" s="17">
        <v>40</v>
      </c>
      <c r="H84" s="15"/>
      <c r="I84" s="15"/>
      <c r="J84" s="15"/>
      <c r="K84" s="54"/>
      <c r="L84" s="15"/>
      <c r="M84" s="15"/>
      <c r="N84" s="15"/>
      <c r="O84" s="15"/>
      <c r="P84" s="16"/>
      <c r="Q84" s="16"/>
      <c r="R84" s="16"/>
      <c r="S84" s="16"/>
      <c r="T84" s="15"/>
      <c r="U84" s="15"/>
      <c r="V84" s="15"/>
      <c r="W84" s="15"/>
      <c r="X84" s="15"/>
    </row>
    <row r="85" spans="1:24" ht="12.75" customHeight="1" x14ac:dyDescent="0.25">
      <c r="A85" s="229" t="s">
        <v>37</v>
      </c>
      <c r="B85" s="230"/>
      <c r="C85" s="231"/>
      <c r="D85" s="15"/>
      <c r="E85" s="17"/>
      <c r="F85" s="17">
        <v>0.01</v>
      </c>
      <c r="G85" s="17">
        <v>0.01</v>
      </c>
      <c r="H85" s="15"/>
      <c r="I85" s="15"/>
      <c r="J85" s="15"/>
      <c r="K85" s="54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x14ac:dyDescent="0.25">
      <c r="A86" s="155" t="s">
        <v>262</v>
      </c>
      <c r="B86" s="156"/>
      <c r="C86" s="157"/>
      <c r="D86" s="16"/>
      <c r="E86" s="15">
        <f t="shared" ref="E86" si="14">SUM(E63:E85)</f>
        <v>430</v>
      </c>
      <c r="F86" s="15"/>
      <c r="G86" s="15"/>
      <c r="H86" s="15">
        <f t="shared" ref="H86:X86" si="15">SUM(H63:H85)</f>
        <v>23.169999999999998</v>
      </c>
      <c r="I86" s="15">
        <f t="shared" si="15"/>
        <v>20.080000000000002</v>
      </c>
      <c r="J86" s="15">
        <f t="shared" si="15"/>
        <v>66</v>
      </c>
      <c r="K86" s="15">
        <f t="shared" si="15"/>
        <v>556.4</v>
      </c>
      <c r="L86" s="15">
        <f t="shared" si="15"/>
        <v>0.18</v>
      </c>
      <c r="M86" s="15">
        <f t="shared" si="15"/>
        <v>1.7400000000000002</v>
      </c>
      <c r="N86" s="15">
        <f t="shared" si="15"/>
        <v>120.86999999999999</v>
      </c>
      <c r="O86" s="15">
        <f t="shared" si="15"/>
        <v>0.53999999999999992</v>
      </c>
      <c r="P86" s="57">
        <f>SUM(P63+P73+P80)</f>
        <v>2.1602999999999999</v>
      </c>
      <c r="Q86" s="57">
        <f t="shared" ref="Q86:S86" si="16">SUM(Q63+Q73+Q80)</f>
        <v>3.065E-2</v>
      </c>
      <c r="R86" s="57">
        <f t="shared" si="16"/>
        <v>5.5999999999999999E-3</v>
      </c>
      <c r="S86" s="57">
        <f t="shared" si="16"/>
        <v>9.5500000000000002E-2</v>
      </c>
      <c r="T86" s="15">
        <f t="shared" si="15"/>
        <v>369.02</v>
      </c>
      <c r="U86" s="15">
        <f t="shared" si="15"/>
        <v>485.01</v>
      </c>
      <c r="V86" s="15">
        <f t="shared" si="15"/>
        <v>366.16999999999996</v>
      </c>
      <c r="W86" s="15">
        <f t="shared" si="15"/>
        <v>57.849999999999994</v>
      </c>
      <c r="X86" s="15">
        <f t="shared" si="15"/>
        <v>1.5300000000000002</v>
      </c>
    </row>
    <row r="87" spans="1:24" x14ac:dyDescent="0.25">
      <c r="A87" s="191"/>
      <c r="B87" s="187"/>
      <c r="C87" s="188"/>
      <c r="D87" s="197" t="s">
        <v>70</v>
      </c>
      <c r="E87" s="213"/>
      <c r="F87" s="213"/>
      <c r="G87" s="214"/>
      <c r="H87" s="16"/>
      <c r="I87" s="16"/>
      <c r="J87" s="16"/>
      <c r="K87" s="16"/>
      <c r="L87" s="16"/>
      <c r="M87" s="16"/>
      <c r="N87" s="16"/>
      <c r="O87" s="16"/>
      <c r="P87" s="15"/>
      <c r="Q87" s="15"/>
      <c r="R87" s="15"/>
      <c r="S87" s="15"/>
      <c r="T87" s="16"/>
      <c r="U87" s="16"/>
      <c r="V87" s="16"/>
      <c r="W87" s="16"/>
      <c r="X87" s="16"/>
    </row>
    <row r="88" spans="1:24" x14ac:dyDescent="0.25">
      <c r="A88" s="155" t="s">
        <v>299</v>
      </c>
      <c r="B88" s="156"/>
      <c r="C88" s="157"/>
      <c r="D88" s="15" t="s">
        <v>300</v>
      </c>
      <c r="E88" s="15">
        <v>100</v>
      </c>
      <c r="F88" s="15"/>
      <c r="G88" s="15"/>
      <c r="H88" s="15">
        <v>13.26</v>
      </c>
      <c r="I88" s="15">
        <v>11.23</v>
      </c>
      <c r="J88" s="15">
        <v>3.52</v>
      </c>
      <c r="K88" s="15">
        <v>185</v>
      </c>
      <c r="L88" s="15">
        <v>0.2</v>
      </c>
      <c r="M88" s="15">
        <v>8.4499999999999993</v>
      </c>
      <c r="N88" s="15">
        <v>5782</v>
      </c>
      <c r="O88" s="15">
        <v>145.03</v>
      </c>
      <c r="P88" s="57">
        <f>SUM(P89:P90)</f>
        <v>5.34</v>
      </c>
      <c r="Q88" s="57">
        <f t="shared" ref="Q88:S88" si="17">SUM(Q89:Q90)</f>
        <v>1.12E-2</v>
      </c>
      <c r="R88" s="57">
        <f t="shared" si="17"/>
        <v>1.0699999999999999E-2</v>
      </c>
      <c r="S88" s="57">
        <f t="shared" si="17"/>
        <v>0</v>
      </c>
      <c r="T88" s="15">
        <v>33.24</v>
      </c>
      <c r="U88" s="15">
        <v>203.9</v>
      </c>
      <c r="V88" s="15">
        <v>239.32</v>
      </c>
      <c r="W88" s="15">
        <v>17.47</v>
      </c>
      <c r="X88" s="15">
        <v>5</v>
      </c>
    </row>
    <row r="89" spans="1:24" x14ac:dyDescent="0.25">
      <c r="A89" s="225" t="s">
        <v>295</v>
      </c>
      <c r="B89" s="226"/>
      <c r="C89" s="227"/>
      <c r="D89" s="16"/>
      <c r="E89" s="16"/>
      <c r="F89" s="16">
        <v>178</v>
      </c>
      <c r="G89" s="16">
        <v>148</v>
      </c>
      <c r="H89" s="16"/>
      <c r="I89" s="16"/>
      <c r="J89" s="16"/>
      <c r="K89" s="16"/>
      <c r="L89" s="16"/>
      <c r="M89" s="16"/>
      <c r="N89" s="16"/>
      <c r="O89" s="16"/>
      <c r="P89" s="16">
        <v>5.34</v>
      </c>
      <c r="Q89" s="16">
        <v>1.12E-2</v>
      </c>
      <c r="R89" s="16">
        <v>1.0699999999999999E-2</v>
      </c>
      <c r="S89" s="16"/>
      <c r="T89" s="16"/>
      <c r="U89" s="16"/>
      <c r="V89" s="16"/>
      <c r="W89" s="16"/>
      <c r="X89" s="16"/>
    </row>
    <row r="90" spans="1:24" x14ac:dyDescent="0.25">
      <c r="A90" s="225" t="s">
        <v>46</v>
      </c>
      <c r="B90" s="226"/>
      <c r="C90" s="227"/>
      <c r="D90" s="16"/>
      <c r="E90" s="16"/>
      <c r="F90" s="16">
        <v>8</v>
      </c>
      <c r="G90" s="16">
        <v>8</v>
      </c>
      <c r="H90" s="16"/>
      <c r="I90" s="16"/>
      <c r="J90" s="16"/>
      <c r="K90" s="16"/>
      <c r="L90" s="16"/>
      <c r="M90" s="16"/>
      <c r="N90" s="16"/>
      <c r="O90" s="16"/>
      <c r="P90" s="15"/>
      <c r="Q90" s="15"/>
      <c r="R90" s="15"/>
      <c r="S90" s="15"/>
      <c r="T90" s="16"/>
      <c r="U90" s="16"/>
      <c r="V90" s="16"/>
      <c r="W90" s="16"/>
      <c r="X90" s="16"/>
    </row>
    <row r="91" spans="1:24" x14ac:dyDescent="0.25">
      <c r="A91" s="155" t="s">
        <v>131</v>
      </c>
      <c r="B91" s="156"/>
      <c r="C91" s="157"/>
      <c r="D91" s="55" t="s">
        <v>132</v>
      </c>
      <c r="E91" s="15">
        <v>20</v>
      </c>
      <c r="F91" s="15"/>
      <c r="G91" s="15"/>
      <c r="H91" s="15">
        <v>0.32</v>
      </c>
      <c r="I91" s="15">
        <v>1.17</v>
      </c>
      <c r="J91" s="15">
        <v>1.41</v>
      </c>
      <c r="K91" s="15">
        <v>17.5</v>
      </c>
      <c r="L91" s="15">
        <v>5.0000000000000001E-3</v>
      </c>
      <c r="M91" s="15">
        <v>0.26</v>
      </c>
      <c r="N91" s="15">
        <v>6.9</v>
      </c>
      <c r="O91" s="15">
        <v>6.0000000000000001E-3</v>
      </c>
      <c r="P91" s="57">
        <f>SUM(P92:P96)</f>
        <v>9.7000000000000003E-3</v>
      </c>
      <c r="Q91" s="57">
        <f t="shared" ref="Q91:S91" si="18">SUM(Q92:Q96)</f>
        <v>7.0000000000000007E-5</v>
      </c>
      <c r="R91" s="57">
        <f t="shared" si="18"/>
        <v>9.0000000000000006E-5</v>
      </c>
      <c r="S91" s="57">
        <f t="shared" si="18"/>
        <v>4.7999999999999996E-4</v>
      </c>
      <c r="T91" s="15">
        <v>6.43</v>
      </c>
      <c r="U91" s="15">
        <v>16.399999999999999</v>
      </c>
      <c r="V91" s="15">
        <v>6.53</v>
      </c>
      <c r="W91" s="15">
        <v>1.68</v>
      </c>
      <c r="X91" s="15">
        <v>0.08</v>
      </c>
    </row>
    <row r="92" spans="1:24" x14ac:dyDescent="0.25">
      <c r="A92" s="225" t="s">
        <v>53</v>
      </c>
      <c r="B92" s="226"/>
      <c r="C92" s="227"/>
      <c r="D92" s="16"/>
      <c r="E92" s="16"/>
      <c r="F92" s="16">
        <v>5</v>
      </c>
      <c r="G92" s="16">
        <v>5</v>
      </c>
      <c r="H92" s="16"/>
      <c r="I92" s="16"/>
      <c r="J92" s="16"/>
      <c r="K92" s="16"/>
      <c r="L92" s="16"/>
      <c r="M92" s="16"/>
      <c r="N92" s="16"/>
      <c r="O92" s="16"/>
      <c r="P92" s="17">
        <v>3.7000000000000002E-3</v>
      </c>
      <c r="Q92" s="15"/>
      <c r="R92" s="15"/>
      <c r="S92" s="15"/>
      <c r="T92" s="16"/>
      <c r="U92" s="16"/>
      <c r="V92" s="16"/>
      <c r="W92" s="16"/>
      <c r="X92" s="16"/>
    </row>
    <row r="93" spans="1:24" x14ac:dyDescent="0.25">
      <c r="A93" s="222" t="s">
        <v>54</v>
      </c>
      <c r="B93" s="222"/>
      <c r="C93" s="222"/>
      <c r="D93" s="16"/>
      <c r="E93" s="16"/>
      <c r="F93" s="16">
        <v>1.5</v>
      </c>
      <c r="G93" s="16">
        <v>1.5</v>
      </c>
      <c r="H93" s="16"/>
      <c r="I93" s="16"/>
      <c r="J93" s="16"/>
      <c r="K93" s="16"/>
      <c r="L93" s="16"/>
      <c r="M93" s="16"/>
      <c r="N93" s="16"/>
      <c r="O93" s="16"/>
      <c r="P93" s="31"/>
      <c r="Q93" s="17">
        <v>3.0000000000000001E-5</v>
      </c>
      <c r="R93" s="17">
        <v>9.0000000000000006E-5</v>
      </c>
      <c r="S93" s="17">
        <v>3.3E-4</v>
      </c>
      <c r="T93" s="16"/>
      <c r="U93" s="16"/>
      <c r="V93" s="16"/>
      <c r="W93" s="16"/>
      <c r="X93" s="16"/>
    </row>
    <row r="94" spans="1:24" x14ac:dyDescent="0.25">
      <c r="A94" s="222" t="s">
        <v>24</v>
      </c>
      <c r="B94" s="222"/>
      <c r="C94" s="222"/>
      <c r="D94" s="16"/>
      <c r="E94" s="16"/>
      <c r="F94" s="16">
        <v>0.4</v>
      </c>
      <c r="G94" s="16">
        <v>0.4</v>
      </c>
      <c r="H94" s="16"/>
      <c r="I94" s="16"/>
      <c r="J94" s="16"/>
      <c r="K94" s="16"/>
      <c r="L94" s="16"/>
      <c r="M94" s="16"/>
      <c r="N94" s="16"/>
      <c r="O94" s="16"/>
      <c r="P94" s="16">
        <v>6.0000000000000001E-3</v>
      </c>
      <c r="Q94" s="16">
        <v>4.0000000000000003E-5</v>
      </c>
      <c r="R94" s="16"/>
      <c r="S94" s="16"/>
      <c r="T94" s="16"/>
      <c r="U94" s="16"/>
      <c r="V94" s="16"/>
      <c r="W94" s="16"/>
      <c r="X94" s="16"/>
    </row>
    <row r="95" spans="1:24" x14ac:dyDescent="0.25">
      <c r="A95" s="222" t="s">
        <v>44</v>
      </c>
      <c r="B95" s="222"/>
      <c r="C95" s="222"/>
      <c r="D95" s="16"/>
      <c r="E95" s="16"/>
      <c r="F95" s="16">
        <v>4.8</v>
      </c>
      <c r="G95" s="16">
        <v>4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>
        <v>1.4999999999999999E-4</v>
      </c>
      <c r="T95" s="16"/>
      <c r="U95" s="16"/>
      <c r="V95" s="16"/>
      <c r="W95" s="16"/>
      <c r="X95" s="16"/>
    </row>
    <row r="96" spans="1:24" x14ac:dyDescent="0.25">
      <c r="A96" s="222" t="s">
        <v>25</v>
      </c>
      <c r="B96" s="222"/>
      <c r="C96" s="222"/>
      <c r="D96" s="15"/>
      <c r="E96" s="17"/>
      <c r="F96" s="17">
        <v>15</v>
      </c>
      <c r="G96" s="17">
        <v>15</v>
      </c>
      <c r="H96" s="15"/>
      <c r="I96" s="15"/>
      <c r="J96" s="15"/>
      <c r="K96" s="15"/>
      <c r="L96" s="15"/>
      <c r="M96" s="15"/>
      <c r="N96" s="15"/>
      <c r="O96" s="15"/>
      <c r="P96" s="16"/>
      <c r="Q96" s="16"/>
      <c r="R96" s="16"/>
      <c r="S96" s="16"/>
      <c r="T96" s="15"/>
      <c r="U96" s="15"/>
      <c r="V96" s="15"/>
      <c r="W96" s="15"/>
      <c r="X96" s="15"/>
    </row>
    <row r="97" spans="1:24" x14ac:dyDescent="0.25">
      <c r="A97" s="155" t="s">
        <v>87</v>
      </c>
      <c r="B97" s="156"/>
      <c r="C97" s="157"/>
      <c r="D97" s="15" t="s">
        <v>88</v>
      </c>
      <c r="E97" s="15">
        <v>180</v>
      </c>
      <c r="F97" s="15"/>
      <c r="G97" s="15"/>
      <c r="H97" s="15">
        <v>10.34</v>
      </c>
      <c r="I97" s="15">
        <v>11.15</v>
      </c>
      <c r="J97" s="15">
        <v>46.56</v>
      </c>
      <c r="K97" s="15">
        <v>327.04000000000002</v>
      </c>
      <c r="L97" s="15">
        <v>0.24</v>
      </c>
      <c r="M97" s="15">
        <v>0</v>
      </c>
      <c r="N97" s="15">
        <v>46.72</v>
      </c>
      <c r="O97" s="15">
        <v>0.14000000000000001</v>
      </c>
      <c r="P97" s="15">
        <f>SUM(P98:P101)</f>
        <v>0.105</v>
      </c>
      <c r="Q97" s="15">
        <f t="shared" ref="Q97:S97" si="19">SUM(Q98:Q101)</f>
        <v>3.5000000000000001E-3</v>
      </c>
      <c r="R97" s="15">
        <f t="shared" si="19"/>
        <v>1.1900000000000001E-2</v>
      </c>
      <c r="S97" s="15">
        <f t="shared" si="19"/>
        <v>7.7000000000000002E-3</v>
      </c>
      <c r="T97" s="15">
        <v>30.82</v>
      </c>
      <c r="U97" s="15">
        <v>312.49</v>
      </c>
      <c r="V97" s="15">
        <v>245.69</v>
      </c>
      <c r="W97" s="15">
        <v>164.12</v>
      </c>
      <c r="X97" s="15">
        <v>5.52</v>
      </c>
    </row>
    <row r="98" spans="1:24" x14ac:dyDescent="0.25">
      <c r="A98" s="200" t="s">
        <v>242</v>
      </c>
      <c r="B98" s="201"/>
      <c r="C98" s="202"/>
      <c r="D98" s="15"/>
      <c r="E98" s="15">
        <v>7</v>
      </c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6"/>
      <c r="Q98" s="16"/>
      <c r="R98" s="16"/>
      <c r="S98" s="16"/>
      <c r="T98" s="15"/>
      <c r="U98" s="15"/>
      <c r="V98" s="15"/>
      <c r="W98" s="15"/>
      <c r="X98" s="15"/>
    </row>
    <row r="99" spans="1:24" x14ac:dyDescent="0.25">
      <c r="A99" s="186" t="s">
        <v>89</v>
      </c>
      <c r="B99" s="192"/>
      <c r="C99" s="193"/>
      <c r="D99" s="16"/>
      <c r="E99" s="16"/>
      <c r="F99" s="16">
        <v>85.2</v>
      </c>
      <c r="G99" s="16">
        <v>85.2</v>
      </c>
      <c r="H99" s="16"/>
      <c r="I99" s="16"/>
      <c r="J99" s="16"/>
      <c r="K99" s="16"/>
      <c r="L99" s="16"/>
      <c r="M99" s="16"/>
      <c r="N99" s="16"/>
      <c r="O99" s="16"/>
      <c r="P99" s="17"/>
      <c r="Q99" s="17">
        <v>2.8E-3</v>
      </c>
      <c r="R99" s="17">
        <v>1.1900000000000001E-2</v>
      </c>
      <c r="S99" s="17">
        <v>7.7000000000000002E-3</v>
      </c>
      <c r="T99" s="16"/>
      <c r="U99" s="16"/>
      <c r="V99" s="16"/>
      <c r="W99" s="16"/>
      <c r="X99" s="16"/>
    </row>
    <row r="100" spans="1:24" x14ac:dyDescent="0.25">
      <c r="A100" s="191" t="s">
        <v>24</v>
      </c>
      <c r="B100" s="187"/>
      <c r="C100" s="188"/>
      <c r="D100" s="16"/>
      <c r="E100" s="16"/>
      <c r="F100" s="16">
        <v>7</v>
      </c>
      <c r="G100" s="16">
        <v>7</v>
      </c>
      <c r="H100" s="16"/>
      <c r="I100" s="16"/>
      <c r="J100" s="16"/>
      <c r="K100" s="16"/>
      <c r="L100" s="16"/>
      <c r="M100" s="16"/>
      <c r="N100" s="16"/>
      <c r="O100" s="16"/>
      <c r="P100" s="17">
        <v>0.105</v>
      </c>
      <c r="Q100" s="17">
        <v>6.9999999999999999E-4</v>
      </c>
      <c r="R100" s="16"/>
      <c r="S100" s="16"/>
      <c r="T100" s="16"/>
      <c r="U100" s="16"/>
      <c r="V100" s="16"/>
      <c r="W100" s="16"/>
      <c r="X100" s="16"/>
    </row>
    <row r="101" spans="1:24" x14ac:dyDescent="0.25">
      <c r="A101" s="186" t="s">
        <v>25</v>
      </c>
      <c r="B101" s="192"/>
      <c r="C101" s="193"/>
      <c r="D101" s="16"/>
      <c r="E101" s="16"/>
      <c r="F101" s="16">
        <v>127.8</v>
      </c>
      <c r="G101" s="16">
        <v>127.8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x14ac:dyDescent="0.25">
      <c r="A102" s="155" t="s">
        <v>329</v>
      </c>
      <c r="B102" s="156"/>
      <c r="C102" s="157"/>
      <c r="D102" s="15" t="s">
        <v>326</v>
      </c>
      <c r="E102" s="44">
        <v>100</v>
      </c>
      <c r="F102" s="43"/>
      <c r="G102" s="43"/>
      <c r="H102" s="44">
        <v>3.25</v>
      </c>
      <c r="I102" s="44">
        <v>3.73</v>
      </c>
      <c r="J102" s="44">
        <v>6.01</v>
      </c>
      <c r="K102" s="84">
        <v>71</v>
      </c>
      <c r="L102" s="57">
        <v>7.0000000000000007E-2</v>
      </c>
      <c r="M102" s="57">
        <v>10.9</v>
      </c>
      <c r="N102" s="57">
        <v>20</v>
      </c>
      <c r="O102" s="57">
        <v>0.05</v>
      </c>
      <c r="P102" s="15">
        <f>SUM(P103:P106)</f>
        <v>7.4999999999999997E-2</v>
      </c>
      <c r="Q102" s="15">
        <f t="shared" ref="Q102:S102" si="20">SUM(Q103:Q106)</f>
        <v>5.0000000000000001E-4</v>
      </c>
      <c r="R102" s="15">
        <f t="shared" si="20"/>
        <v>0</v>
      </c>
      <c r="S102" s="15">
        <f t="shared" si="20"/>
        <v>0</v>
      </c>
      <c r="T102" s="57">
        <v>23.92</v>
      </c>
      <c r="U102" s="57">
        <v>26.68</v>
      </c>
      <c r="V102" s="57">
        <v>109.5</v>
      </c>
      <c r="W102" s="57">
        <v>22.65</v>
      </c>
      <c r="X102" s="57">
        <v>0.79</v>
      </c>
    </row>
    <row r="103" spans="1:24" x14ac:dyDescent="0.25">
      <c r="A103" s="155" t="s">
        <v>330</v>
      </c>
      <c r="B103" s="156"/>
      <c r="C103" s="157"/>
      <c r="D103" s="16"/>
      <c r="E103" s="43"/>
      <c r="F103" s="43"/>
      <c r="G103" s="43"/>
      <c r="H103" s="43"/>
      <c r="I103" s="43"/>
      <c r="J103" s="43"/>
      <c r="K103" s="51"/>
      <c r="L103" s="16"/>
      <c r="M103" s="16"/>
      <c r="N103" s="16"/>
      <c r="O103" s="16"/>
      <c r="P103" s="17"/>
      <c r="Q103" s="17"/>
      <c r="R103" s="17"/>
      <c r="S103" s="17"/>
      <c r="T103" s="16"/>
      <c r="U103" s="16"/>
      <c r="V103" s="16"/>
      <c r="W103" s="16"/>
      <c r="X103" s="16"/>
    </row>
    <row r="104" spans="1:24" x14ac:dyDescent="0.25">
      <c r="A104" s="219" t="s">
        <v>242</v>
      </c>
      <c r="B104" s="220"/>
      <c r="C104" s="221"/>
      <c r="D104" s="16"/>
      <c r="E104" s="44">
        <v>5</v>
      </c>
      <c r="F104" s="43"/>
      <c r="G104" s="43"/>
      <c r="H104" s="43"/>
      <c r="I104" s="43"/>
      <c r="J104" s="43"/>
      <c r="K104" s="51"/>
      <c r="L104" s="16"/>
      <c r="M104" s="16"/>
      <c r="N104" s="16"/>
      <c r="O104" s="16"/>
      <c r="P104" s="17"/>
      <c r="Q104" s="17"/>
      <c r="R104" s="17"/>
      <c r="S104" s="17"/>
      <c r="T104" s="16"/>
      <c r="U104" s="16"/>
      <c r="V104" s="16"/>
      <c r="W104" s="16"/>
      <c r="X104" s="16"/>
    </row>
    <row r="105" spans="1:24" x14ac:dyDescent="0.25">
      <c r="A105" s="186" t="s">
        <v>331</v>
      </c>
      <c r="B105" s="192"/>
      <c r="C105" s="193"/>
      <c r="D105" s="16"/>
      <c r="E105" s="43"/>
      <c r="F105" s="43">
        <v>154</v>
      </c>
      <c r="G105" s="43">
        <v>100</v>
      </c>
      <c r="H105" s="43"/>
      <c r="I105" s="43"/>
      <c r="J105" s="43"/>
      <c r="K105" s="51"/>
      <c r="L105" s="16"/>
      <c r="M105" s="16"/>
      <c r="N105" s="16"/>
      <c r="O105" s="16"/>
      <c r="P105" s="15"/>
      <c r="Q105" s="15"/>
      <c r="R105" s="15"/>
      <c r="S105" s="15"/>
      <c r="T105" s="16"/>
      <c r="U105" s="16"/>
      <c r="V105" s="16"/>
      <c r="W105" s="16"/>
      <c r="X105" s="16"/>
    </row>
    <row r="106" spans="1:24" x14ac:dyDescent="0.25">
      <c r="A106" s="186" t="s">
        <v>24</v>
      </c>
      <c r="B106" s="192"/>
      <c r="C106" s="193"/>
      <c r="D106" s="16"/>
      <c r="E106" s="43"/>
      <c r="F106" s="43">
        <v>5</v>
      </c>
      <c r="G106" s="43">
        <v>5</v>
      </c>
      <c r="H106" s="43"/>
      <c r="I106" s="43"/>
      <c r="J106" s="43"/>
      <c r="K106" s="51"/>
      <c r="L106" s="16"/>
      <c r="M106" s="16"/>
      <c r="N106" s="16"/>
      <c r="O106" s="16"/>
      <c r="P106" s="18">
        <v>7.4999999999999997E-2</v>
      </c>
      <c r="Q106" s="18">
        <v>5.0000000000000001E-4</v>
      </c>
      <c r="R106" s="15"/>
      <c r="S106" s="15"/>
      <c r="T106" s="16"/>
      <c r="U106" s="16"/>
      <c r="V106" s="16"/>
      <c r="W106" s="16"/>
      <c r="X106" s="16"/>
    </row>
    <row r="107" spans="1:24" x14ac:dyDescent="0.25">
      <c r="A107" s="194" t="s">
        <v>136</v>
      </c>
      <c r="B107" s="195"/>
      <c r="C107" s="196"/>
      <c r="D107" s="46" t="s">
        <v>137</v>
      </c>
      <c r="E107" s="46">
        <v>200</v>
      </c>
      <c r="F107" s="69"/>
      <c r="G107" s="85"/>
      <c r="H107" s="10">
        <v>1.52</v>
      </c>
      <c r="I107" s="10">
        <v>1.35</v>
      </c>
      <c r="J107" s="10">
        <v>15.9</v>
      </c>
      <c r="K107" s="13">
        <v>81</v>
      </c>
      <c r="L107" s="20">
        <v>0.04</v>
      </c>
      <c r="M107" s="20">
        <v>1.33</v>
      </c>
      <c r="N107" s="20">
        <v>10</v>
      </c>
      <c r="O107" s="20">
        <v>0.16</v>
      </c>
      <c r="P107" s="15">
        <f>SUM(P108:P111)</f>
        <v>0.15</v>
      </c>
      <c r="Q107" s="15">
        <f t="shared" ref="Q107:S107" si="21">SUM(Q108:Q111)</f>
        <v>8.0000000000000002E-3</v>
      </c>
      <c r="R107" s="15">
        <f t="shared" si="21"/>
        <v>6.9999999999999999E-4</v>
      </c>
      <c r="S107" s="15">
        <f t="shared" si="21"/>
        <v>2.5500000000000002E-2</v>
      </c>
      <c r="T107" s="20">
        <v>126.6</v>
      </c>
      <c r="U107" s="20">
        <v>154.6</v>
      </c>
      <c r="V107" s="20">
        <v>92.8</v>
      </c>
      <c r="W107" s="20">
        <v>15.4</v>
      </c>
      <c r="X107" s="20">
        <v>0.41</v>
      </c>
    </row>
    <row r="108" spans="1:24" ht="13.5" customHeight="1" x14ac:dyDescent="0.25">
      <c r="A108" s="249" t="s">
        <v>22</v>
      </c>
      <c r="B108" s="223"/>
      <c r="C108" s="224"/>
      <c r="D108" s="152"/>
      <c r="E108" s="87"/>
      <c r="F108" s="75">
        <v>50</v>
      </c>
      <c r="G108" s="75">
        <v>50</v>
      </c>
      <c r="H108" s="19"/>
      <c r="I108" s="19"/>
      <c r="J108" s="19"/>
      <c r="K108" s="19"/>
      <c r="L108" s="19"/>
      <c r="M108" s="88"/>
      <c r="N108" s="19"/>
      <c r="O108" s="19"/>
      <c r="P108" s="17">
        <v>0.15</v>
      </c>
      <c r="Q108" s="17">
        <v>8.0000000000000002E-3</v>
      </c>
      <c r="R108" s="17">
        <v>6.9999999999999999E-4</v>
      </c>
      <c r="S108" s="17">
        <v>2.5000000000000001E-2</v>
      </c>
      <c r="T108" s="19"/>
      <c r="U108" s="19"/>
      <c r="V108" s="19"/>
      <c r="W108" s="19"/>
      <c r="X108" s="19"/>
    </row>
    <row r="109" spans="1:24" ht="13.5" customHeight="1" x14ac:dyDescent="0.25">
      <c r="A109" s="180" t="s">
        <v>29</v>
      </c>
      <c r="B109" s="181"/>
      <c r="C109" s="182"/>
      <c r="D109" s="86"/>
      <c r="E109" s="87"/>
      <c r="F109" s="75">
        <v>0.5</v>
      </c>
      <c r="G109" s="75">
        <v>0.5</v>
      </c>
      <c r="H109" s="19"/>
      <c r="I109" s="19"/>
      <c r="J109" s="19"/>
      <c r="K109" s="19"/>
      <c r="L109" s="19"/>
      <c r="M109" s="19"/>
      <c r="N109" s="19"/>
      <c r="O109" s="19"/>
      <c r="P109" s="17"/>
      <c r="Q109" s="17"/>
      <c r="R109" s="17"/>
      <c r="S109" s="16">
        <v>5.0000000000000001E-4</v>
      </c>
      <c r="T109" s="19"/>
      <c r="U109" s="19"/>
      <c r="V109" s="19"/>
      <c r="W109" s="19"/>
      <c r="X109" s="19"/>
    </row>
    <row r="110" spans="1:24" x14ac:dyDescent="0.25">
      <c r="A110" s="180" t="s">
        <v>23</v>
      </c>
      <c r="B110" s="181"/>
      <c r="C110" s="182"/>
      <c r="D110" s="86"/>
      <c r="E110" s="87"/>
      <c r="F110" s="75">
        <v>10</v>
      </c>
      <c r="G110" s="75">
        <v>10</v>
      </c>
      <c r="H110" s="19"/>
      <c r="I110" s="19"/>
      <c r="J110" s="19"/>
      <c r="K110" s="19"/>
      <c r="L110" s="19"/>
      <c r="M110" s="19"/>
      <c r="N110" s="19"/>
      <c r="O110" s="19"/>
      <c r="P110" s="16"/>
      <c r="Q110" s="16"/>
      <c r="R110" s="16"/>
      <c r="S110" s="16"/>
      <c r="T110" s="19"/>
      <c r="U110" s="19"/>
      <c r="V110" s="19"/>
      <c r="W110" s="19"/>
      <c r="X110" s="19"/>
    </row>
    <row r="111" spans="1:24" ht="12.75" customHeight="1" x14ac:dyDescent="0.25">
      <c r="A111" s="249" t="s">
        <v>25</v>
      </c>
      <c r="B111" s="223"/>
      <c r="C111" s="224"/>
      <c r="D111" s="86"/>
      <c r="E111" s="87"/>
      <c r="F111" s="75">
        <v>100</v>
      </c>
      <c r="G111" s="75">
        <v>100</v>
      </c>
      <c r="H111" s="19"/>
      <c r="I111" s="19"/>
      <c r="J111" s="19"/>
      <c r="K111" s="19"/>
      <c r="L111" s="19"/>
      <c r="M111" s="19"/>
      <c r="N111" s="19"/>
      <c r="O111" s="19"/>
      <c r="P111" s="15"/>
      <c r="Q111" s="15"/>
      <c r="R111" s="15"/>
      <c r="S111" s="15"/>
      <c r="T111" s="19"/>
      <c r="U111" s="19"/>
      <c r="V111" s="19"/>
      <c r="W111" s="19"/>
      <c r="X111" s="19"/>
    </row>
    <row r="112" spans="1:24" ht="13.5" customHeight="1" x14ac:dyDescent="0.25">
      <c r="A112" s="155" t="s">
        <v>30</v>
      </c>
      <c r="B112" s="156"/>
      <c r="C112" s="157"/>
      <c r="D112" s="43"/>
      <c r="E112" s="18">
        <v>50</v>
      </c>
      <c r="F112" s="18"/>
      <c r="G112" s="18"/>
      <c r="H112" s="20">
        <v>3.95</v>
      </c>
      <c r="I112" s="20">
        <v>0.5</v>
      </c>
      <c r="J112" s="20">
        <v>24.15</v>
      </c>
      <c r="K112" s="126">
        <v>117.15</v>
      </c>
      <c r="L112" s="15">
        <v>0.08</v>
      </c>
      <c r="M112" s="15">
        <v>0</v>
      </c>
      <c r="N112" s="15">
        <v>0</v>
      </c>
      <c r="O112" s="15">
        <v>0.03</v>
      </c>
      <c r="P112" s="57">
        <v>0</v>
      </c>
      <c r="Q112" s="57">
        <v>2.8000000000000001E-2</v>
      </c>
      <c r="R112" s="57">
        <v>1.0999999999999999E-2</v>
      </c>
      <c r="S112" s="57">
        <v>1.44E-2</v>
      </c>
      <c r="T112" s="15">
        <v>11.5</v>
      </c>
      <c r="U112" s="15">
        <v>66.5</v>
      </c>
      <c r="V112" s="15">
        <v>43.5</v>
      </c>
      <c r="W112" s="15">
        <v>16.5</v>
      </c>
      <c r="X112" s="15">
        <v>1</v>
      </c>
    </row>
    <row r="113" spans="1:24" x14ac:dyDescent="0.25">
      <c r="A113" s="155" t="s">
        <v>268</v>
      </c>
      <c r="B113" s="156"/>
      <c r="C113" s="157"/>
      <c r="D113" s="16"/>
      <c r="E113" s="15">
        <v>30</v>
      </c>
      <c r="F113" s="15"/>
      <c r="G113" s="15"/>
      <c r="H113" s="20">
        <v>2.2999999999999998</v>
      </c>
      <c r="I113" s="20">
        <v>0.42</v>
      </c>
      <c r="J113" s="20">
        <v>11.31</v>
      </c>
      <c r="K113" s="126">
        <v>60.31</v>
      </c>
      <c r="L113" s="15">
        <v>0.06</v>
      </c>
      <c r="M113" s="15">
        <v>0</v>
      </c>
      <c r="N113" s="15">
        <v>0</v>
      </c>
      <c r="O113" s="15">
        <v>2.7E-2</v>
      </c>
      <c r="P113" s="15">
        <v>0</v>
      </c>
      <c r="Q113" s="15">
        <v>1.6999999999999999E-3</v>
      </c>
      <c r="R113" s="15">
        <v>0</v>
      </c>
      <c r="S113" s="15">
        <v>0</v>
      </c>
      <c r="T113" s="15">
        <v>9.9</v>
      </c>
      <c r="U113" s="15">
        <v>73.2</v>
      </c>
      <c r="V113" s="15">
        <v>58.2</v>
      </c>
      <c r="W113" s="15">
        <v>17.100000000000001</v>
      </c>
      <c r="X113" s="15">
        <v>1.35</v>
      </c>
    </row>
    <row r="114" spans="1:24" x14ac:dyDescent="0.25">
      <c r="A114" s="155" t="s">
        <v>270</v>
      </c>
      <c r="B114" s="156"/>
      <c r="C114" s="157"/>
      <c r="D114" s="16"/>
      <c r="E114" s="15">
        <f>SUM(E88:E113)</f>
        <v>692</v>
      </c>
      <c r="F114" s="15"/>
      <c r="G114" s="15"/>
      <c r="H114" s="15">
        <f>SUM(H88:H113)</f>
        <v>34.94</v>
      </c>
      <c r="I114" s="15">
        <f t="shared" ref="I114:O114" si="22">SUM(I88:I113)</f>
        <v>29.550000000000004</v>
      </c>
      <c r="J114" s="15">
        <f t="shared" si="22"/>
        <v>108.86000000000001</v>
      </c>
      <c r="K114" s="15">
        <f t="shared" si="22"/>
        <v>859</v>
      </c>
      <c r="L114" s="15">
        <f t="shared" si="22"/>
        <v>0.69500000000000006</v>
      </c>
      <c r="M114" s="15">
        <f t="shared" si="22"/>
        <v>20.939999999999998</v>
      </c>
      <c r="N114" s="15">
        <f t="shared" si="22"/>
        <v>5865.62</v>
      </c>
      <c r="O114" s="15">
        <f t="shared" si="22"/>
        <v>145.44299999999998</v>
      </c>
      <c r="P114" s="93">
        <f>SUM(P113+P112+P107+P102+P97+P91+P88)</f>
        <v>5.6796999999999995</v>
      </c>
      <c r="Q114" s="93">
        <f t="shared" ref="Q114:S114" si="23">SUM(Q113+Q112+Q107+Q102+Q97+Q91+Q88)</f>
        <v>5.2970000000000003E-2</v>
      </c>
      <c r="R114" s="93">
        <f t="shared" si="23"/>
        <v>3.4389999999999997E-2</v>
      </c>
      <c r="S114" s="93">
        <f t="shared" si="23"/>
        <v>4.8080000000000005E-2</v>
      </c>
      <c r="T114" s="15">
        <f>SUM(T88:T113)</f>
        <v>242.41</v>
      </c>
      <c r="U114" s="15">
        <f t="shared" ref="U114:X114" si="24">SUM(U88:U113)</f>
        <v>853.77</v>
      </c>
      <c r="V114" s="15">
        <f t="shared" si="24"/>
        <v>795.54</v>
      </c>
      <c r="W114" s="15">
        <f t="shared" si="24"/>
        <v>254.92000000000002</v>
      </c>
      <c r="X114" s="15">
        <f t="shared" si="24"/>
        <v>14.15</v>
      </c>
    </row>
    <row r="115" spans="1:24" ht="12.75" customHeight="1" x14ac:dyDescent="0.25">
      <c r="A115" s="191"/>
      <c r="B115" s="187"/>
      <c r="C115" s="188"/>
      <c r="D115" s="197" t="s">
        <v>70</v>
      </c>
      <c r="E115" s="213"/>
      <c r="F115" s="213"/>
      <c r="G115" s="214"/>
      <c r="H115" s="16"/>
      <c r="I115" s="16"/>
      <c r="J115" s="16"/>
      <c r="K115" s="53"/>
      <c r="L115" s="16"/>
      <c r="M115" s="16"/>
      <c r="N115" s="16"/>
      <c r="O115" s="16"/>
      <c r="P115" s="23"/>
      <c r="Q115" s="23"/>
      <c r="R115" s="23"/>
      <c r="S115" s="23"/>
      <c r="T115" s="16"/>
      <c r="U115" s="16"/>
      <c r="V115" s="16"/>
      <c r="W115" s="16"/>
      <c r="X115" s="16"/>
    </row>
    <row r="116" spans="1:24" ht="13.5" customHeight="1" x14ac:dyDescent="0.25">
      <c r="A116" s="250" t="s">
        <v>61</v>
      </c>
      <c r="B116" s="250"/>
      <c r="C116" s="250"/>
      <c r="D116" s="15" t="s">
        <v>62</v>
      </c>
      <c r="E116" s="15">
        <v>200</v>
      </c>
      <c r="F116" s="15">
        <v>207</v>
      </c>
      <c r="G116" s="15">
        <v>200</v>
      </c>
      <c r="H116" s="18">
        <v>5.8</v>
      </c>
      <c r="I116" s="18">
        <v>5</v>
      </c>
      <c r="J116" s="18">
        <v>8</v>
      </c>
      <c r="K116" s="48">
        <v>100</v>
      </c>
      <c r="L116" s="15">
        <v>0.08</v>
      </c>
      <c r="M116" s="15">
        <v>1.4</v>
      </c>
      <c r="N116" s="15">
        <v>40</v>
      </c>
      <c r="O116" s="15">
        <v>0.34</v>
      </c>
      <c r="P116" s="93">
        <v>1.0349999999999999</v>
      </c>
      <c r="Q116" s="93">
        <v>1.4500000000000001E-2</v>
      </c>
      <c r="R116" s="93">
        <v>0</v>
      </c>
      <c r="S116" s="93">
        <v>0</v>
      </c>
      <c r="T116" s="15">
        <v>240</v>
      </c>
      <c r="U116" s="15">
        <v>292</v>
      </c>
      <c r="V116" s="15">
        <v>180</v>
      </c>
      <c r="W116" s="15">
        <v>28</v>
      </c>
      <c r="X116" s="15">
        <v>0.2</v>
      </c>
    </row>
    <row r="117" spans="1:24" x14ac:dyDescent="0.25">
      <c r="A117" s="200" t="s">
        <v>310</v>
      </c>
      <c r="B117" s="201"/>
      <c r="C117" s="202"/>
      <c r="D117" s="15"/>
      <c r="E117" s="15">
        <v>15</v>
      </c>
      <c r="F117" s="15"/>
      <c r="G117" s="15"/>
      <c r="H117" s="15">
        <v>1.125</v>
      </c>
      <c r="I117" s="15">
        <v>1.99</v>
      </c>
      <c r="J117" s="15">
        <v>9.92</v>
      </c>
      <c r="K117" s="15">
        <v>62.26</v>
      </c>
      <c r="L117" s="15">
        <v>0</v>
      </c>
      <c r="M117" s="15">
        <v>0</v>
      </c>
      <c r="N117" s="15">
        <v>0</v>
      </c>
      <c r="O117" s="15">
        <v>0</v>
      </c>
      <c r="P117" s="93"/>
      <c r="Q117" s="93"/>
      <c r="R117" s="93"/>
      <c r="S117" s="93"/>
      <c r="T117" s="15">
        <v>0</v>
      </c>
      <c r="U117" s="15">
        <v>0</v>
      </c>
      <c r="V117" s="15">
        <v>0</v>
      </c>
      <c r="W117" s="15">
        <v>0</v>
      </c>
      <c r="X117" s="15">
        <v>0</v>
      </c>
    </row>
    <row r="118" spans="1:24" x14ac:dyDescent="0.25">
      <c r="A118" s="155" t="s">
        <v>267</v>
      </c>
      <c r="B118" s="156"/>
      <c r="C118" s="157"/>
      <c r="D118" s="16"/>
      <c r="E118" s="15">
        <f>SUM(E116:E117)</f>
        <v>215</v>
      </c>
      <c r="F118" s="15"/>
      <c r="G118" s="15"/>
      <c r="H118" s="15">
        <f>SUM(H116:H117)</f>
        <v>6.9249999999999998</v>
      </c>
      <c r="I118" s="15">
        <f t="shared" ref="I118:X118" si="25">SUM(I116:I117)</f>
        <v>6.99</v>
      </c>
      <c r="J118" s="15">
        <f t="shared" si="25"/>
        <v>17.920000000000002</v>
      </c>
      <c r="K118" s="15">
        <f t="shared" si="25"/>
        <v>162.26</v>
      </c>
      <c r="L118" s="15">
        <f t="shared" si="25"/>
        <v>0.08</v>
      </c>
      <c r="M118" s="15">
        <f t="shared" si="25"/>
        <v>1.4</v>
      </c>
      <c r="N118" s="15">
        <f t="shared" si="25"/>
        <v>40</v>
      </c>
      <c r="O118" s="15">
        <f t="shared" si="25"/>
        <v>0.34</v>
      </c>
      <c r="P118" s="15">
        <f t="shared" si="25"/>
        <v>1.0349999999999999</v>
      </c>
      <c r="Q118" s="15">
        <f t="shared" si="25"/>
        <v>1.4500000000000001E-2</v>
      </c>
      <c r="R118" s="15">
        <f t="shared" si="25"/>
        <v>0</v>
      </c>
      <c r="S118" s="15">
        <f t="shared" si="25"/>
        <v>0</v>
      </c>
      <c r="T118" s="15">
        <f t="shared" si="25"/>
        <v>240</v>
      </c>
      <c r="U118" s="15">
        <f t="shared" si="25"/>
        <v>292</v>
      </c>
      <c r="V118" s="15">
        <f t="shared" si="25"/>
        <v>180</v>
      </c>
      <c r="W118" s="15">
        <f t="shared" si="25"/>
        <v>28</v>
      </c>
      <c r="X118" s="15">
        <f t="shared" si="25"/>
        <v>0.2</v>
      </c>
    </row>
    <row r="119" spans="1:24" x14ac:dyDescent="0.25">
      <c r="A119" s="197" t="s">
        <v>138</v>
      </c>
      <c r="B119" s="213"/>
      <c r="C119" s="214"/>
      <c r="D119" s="16"/>
      <c r="E119" s="15">
        <f>SUM(E118+E114+E86+E61+E25+E22)</f>
        <v>3126</v>
      </c>
      <c r="F119" s="15"/>
      <c r="G119" s="15"/>
      <c r="H119" s="15">
        <f t="shared" ref="H119:X119" si="26">SUM(H118+H114+H86+H61+H25+H22)</f>
        <v>127.045</v>
      </c>
      <c r="I119" s="15">
        <f t="shared" si="26"/>
        <v>101.01000000000002</v>
      </c>
      <c r="J119" s="15">
        <f t="shared" si="26"/>
        <v>411.48500000000001</v>
      </c>
      <c r="K119" s="15">
        <f t="shared" si="26"/>
        <v>3144.87</v>
      </c>
      <c r="L119" s="15">
        <f t="shared" si="26"/>
        <v>2.036</v>
      </c>
      <c r="M119" s="15">
        <f t="shared" si="26"/>
        <v>100.00699999999999</v>
      </c>
      <c r="N119" s="15">
        <f t="shared" si="26"/>
        <v>6321.44</v>
      </c>
      <c r="O119" s="15">
        <f t="shared" si="26"/>
        <v>147.60099999999997</v>
      </c>
      <c r="P119" s="15">
        <f t="shared" si="26"/>
        <v>12.159199999999998</v>
      </c>
      <c r="Q119" s="15">
        <f t="shared" si="26"/>
        <v>0.39638999999999996</v>
      </c>
      <c r="R119" s="15">
        <f t="shared" si="26"/>
        <v>8.0350000000000005E-2</v>
      </c>
      <c r="S119" s="15">
        <f t="shared" si="26"/>
        <v>2.1301399999999999</v>
      </c>
      <c r="T119" s="15">
        <f t="shared" si="26"/>
        <v>1440.62</v>
      </c>
      <c r="U119" s="15">
        <f t="shared" si="26"/>
        <v>4597.8600000000006</v>
      </c>
      <c r="V119" s="15">
        <f t="shared" si="26"/>
        <v>2400.6</v>
      </c>
      <c r="W119" s="15">
        <f t="shared" si="26"/>
        <v>632.97</v>
      </c>
      <c r="X119" s="15">
        <f t="shared" si="26"/>
        <v>36.167000000000002</v>
      </c>
    </row>
  </sheetData>
  <mergeCells count="151">
    <mergeCell ref="U4:U5"/>
    <mergeCell ref="D87:G87"/>
    <mergeCell ref="A73:C73"/>
    <mergeCell ref="A74:C74"/>
    <mergeCell ref="A75:C75"/>
    <mergeCell ref="A76:C76"/>
    <mergeCell ref="A77:C77"/>
    <mergeCell ref="A98:C98"/>
    <mergeCell ref="D115:G115"/>
    <mergeCell ref="A101:C101"/>
    <mergeCell ref="A112:C112"/>
    <mergeCell ref="A113:C113"/>
    <mergeCell ref="A114:C114"/>
    <mergeCell ref="A78:C78"/>
    <mergeCell ref="A97:C97"/>
    <mergeCell ref="A99:C99"/>
    <mergeCell ref="A102:C102"/>
    <mergeCell ref="A103:C103"/>
    <mergeCell ref="A105:C105"/>
    <mergeCell ref="A106:C106"/>
    <mergeCell ref="A115:C115"/>
    <mergeCell ref="A85:C85"/>
    <mergeCell ref="A90:C90"/>
    <mergeCell ref="A91:C91"/>
    <mergeCell ref="A117:C117"/>
    <mergeCell ref="A68:C68"/>
    <mergeCell ref="A69:C69"/>
    <mergeCell ref="A70:C70"/>
    <mergeCell ref="A71:C71"/>
    <mergeCell ref="A119:C119"/>
    <mergeCell ref="A111:C111"/>
    <mergeCell ref="A116:C116"/>
    <mergeCell ref="A118:C118"/>
    <mergeCell ref="A100:C100"/>
    <mergeCell ref="A107:C107"/>
    <mergeCell ref="A108:C108"/>
    <mergeCell ref="A109:C109"/>
    <mergeCell ref="A110:C110"/>
    <mergeCell ref="A72:C72"/>
    <mergeCell ref="A79:C79"/>
    <mergeCell ref="A86:C86"/>
    <mergeCell ref="A87:C87"/>
    <mergeCell ref="A80:C80"/>
    <mergeCell ref="A81:C81"/>
    <mergeCell ref="A82:C82"/>
    <mergeCell ref="A83:C83"/>
    <mergeCell ref="A84:C84"/>
    <mergeCell ref="A93:C93"/>
    <mergeCell ref="D62:G62"/>
    <mergeCell ref="A54:C54"/>
    <mergeCell ref="A55:C55"/>
    <mergeCell ref="A57:C57"/>
    <mergeCell ref="A49:C49"/>
    <mergeCell ref="A50:C50"/>
    <mergeCell ref="A51:C51"/>
    <mergeCell ref="A52:C52"/>
    <mergeCell ref="A53:C53"/>
    <mergeCell ref="A56:C56"/>
    <mergeCell ref="A61:C61"/>
    <mergeCell ref="A62:C62"/>
    <mergeCell ref="A58:C58"/>
    <mergeCell ref="A59:C59"/>
    <mergeCell ref="A60:C60"/>
    <mergeCell ref="A92:C92"/>
    <mergeCell ref="A48:C48"/>
    <mergeCell ref="A36:C36"/>
    <mergeCell ref="A38:C38"/>
    <mergeCell ref="A39:C39"/>
    <mergeCell ref="A40:C40"/>
    <mergeCell ref="A46:C46"/>
    <mergeCell ref="A47:C47"/>
    <mergeCell ref="A41:C41"/>
    <mergeCell ref="A37:C37"/>
    <mergeCell ref="A42:C42"/>
    <mergeCell ref="T4:T5"/>
    <mergeCell ref="V4:V5"/>
    <mergeCell ref="W4:W5"/>
    <mergeCell ref="K4:K5"/>
    <mergeCell ref="Q4:Q5"/>
    <mergeCell ref="P4:P5"/>
    <mergeCell ref="R4:R5"/>
    <mergeCell ref="S4:S5"/>
    <mergeCell ref="A1:B1"/>
    <mergeCell ref="H1:I1"/>
    <mergeCell ref="A2:B2"/>
    <mergeCell ref="C2:G2"/>
    <mergeCell ref="A4:C4"/>
    <mergeCell ref="H4:H5"/>
    <mergeCell ref="I4:I5"/>
    <mergeCell ref="J4:J5"/>
    <mergeCell ref="L4:L5"/>
    <mergeCell ref="M4:M5"/>
    <mergeCell ref="A5:C5"/>
    <mergeCell ref="N4:N5"/>
    <mergeCell ref="O4:O5"/>
    <mergeCell ref="L3:P3"/>
    <mergeCell ref="Q3:X3"/>
    <mergeCell ref="X4:X5"/>
    <mergeCell ref="A6:C6"/>
    <mergeCell ref="D6:G6"/>
    <mergeCell ref="C1:G1"/>
    <mergeCell ref="E3:E5"/>
    <mergeCell ref="F3:F5"/>
    <mergeCell ref="G3:G5"/>
    <mergeCell ref="A3:C3"/>
    <mergeCell ref="H3:K3"/>
    <mergeCell ref="D23:G23"/>
    <mergeCell ref="A7:C7"/>
    <mergeCell ref="A8:C8"/>
    <mergeCell ref="A9:C9"/>
    <mergeCell ref="A10:C10"/>
    <mergeCell ref="A11:C11"/>
    <mergeCell ref="A13:C13"/>
    <mergeCell ref="A14:C14"/>
    <mergeCell ref="A12:C12"/>
    <mergeCell ref="D26:G26"/>
    <mergeCell ref="A35:C35"/>
    <mergeCell ref="A18:C18"/>
    <mergeCell ref="A19:C19"/>
    <mergeCell ref="A25:C25"/>
    <mergeCell ref="A23:C23"/>
    <mergeCell ref="A20:C20"/>
    <mergeCell ref="A27:C27"/>
    <mergeCell ref="A28:C28"/>
    <mergeCell ref="A29:C29"/>
    <mergeCell ref="A30:C30"/>
    <mergeCell ref="A31:C31"/>
    <mergeCell ref="A104:C104"/>
    <mergeCell ref="A94:C94"/>
    <mergeCell ref="A95:C95"/>
    <mergeCell ref="A96:C96"/>
    <mergeCell ref="A15:C15"/>
    <mergeCell ref="A16:C16"/>
    <mergeCell ref="A17:C17"/>
    <mergeCell ref="A24:C24"/>
    <mergeCell ref="A26:C26"/>
    <mergeCell ref="A22:C22"/>
    <mergeCell ref="A21:C21"/>
    <mergeCell ref="A88:C88"/>
    <mergeCell ref="A89:C89"/>
    <mergeCell ref="A32:C32"/>
    <mergeCell ref="A33:C33"/>
    <mergeCell ref="A34:C34"/>
    <mergeCell ref="A63:C63"/>
    <mergeCell ref="A64:C64"/>
    <mergeCell ref="A65:C65"/>
    <mergeCell ref="A66:C66"/>
    <mergeCell ref="A67:C67"/>
    <mergeCell ref="A43:C43"/>
    <mergeCell ref="A44:C44"/>
    <mergeCell ref="A45:C45"/>
  </mergeCells>
  <pageMargins left="0" right="0" top="0" bottom="0" header="0" footer="0"/>
  <pageSetup paperSize="9" scale="82" fitToHeight="0" orientation="landscape" r:id="rId1"/>
  <ignoredErrors>
    <ignoredError sqref="P14:S14 P46:S46 P107:S107 P7:S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4"/>
  <sheetViews>
    <sheetView workbookViewId="0">
      <selection activeCell="AD21" sqref="AD21"/>
    </sheetView>
  </sheetViews>
  <sheetFormatPr defaultRowHeight="15" x14ac:dyDescent="0.25"/>
  <cols>
    <col min="3" max="3" width="10.5703125" customWidth="1"/>
    <col min="4" max="4" width="6.42578125" customWidth="1"/>
    <col min="5" max="5" width="7.85546875" customWidth="1"/>
    <col min="6" max="7" width="7.140625" customWidth="1"/>
    <col min="8" max="8" width="5.85546875" customWidth="1"/>
    <col min="9" max="9" width="6.28515625" customWidth="1"/>
    <col min="10" max="10" width="7.28515625" customWidth="1"/>
    <col min="11" max="11" width="8.7109375" customWidth="1"/>
    <col min="12" max="12" width="6.5703125" customWidth="1"/>
    <col min="13" max="14" width="6.85546875" customWidth="1"/>
    <col min="15" max="15" width="6" customWidth="1"/>
    <col min="16" max="16" width="8" customWidth="1"/>
    <col min="17" max="17" width="6.7109375" customWidth="1"/>
    <col min="18" max="18" width="7.85546875" customWidth="1"/>
    <col min="19" max="19" width="6.5703125" customWidth="1"/>
    <col min="20" max="22" width="6.85546875" customWidth="1"/>
    <col min="23" max="23" width="7.85546875" customWidth="1"/>
    <col min="24" max="24" width="6.42578125" customWidth="1"/>
  </cols>
  <sheetData>
    <row r="1" spans="1:24" x14ac:dyDescent="0.25">
      <c r="A1" s="268" t="s">
        <v>140</v>
      </c>
      <c r="B1" s="269"/>
      <c r="C1" s="281" t="s">
        <v>317</v>
      </c>
      <c r="D1" s="281"/>
      <c r="E1" s="281"/>
      <c r="F1" s="281"/>
      <c r="G1" s="281"/>
      <c r="H1" s="270" t="s">
        <v>141</v>
      </c>
      <c r="I1" s="270"/>
      <c r="J1" s="270"/>
      <c r="K1" s="95"/>
      <c r="L1" s="95"/>
      <c r="M1" s="95"/>
      <c r="N1" s="95"/>
      <c r="O1" s="95"/>
      <c r="P1" s="31"/>
      <c r="Q1" s="31"/>
      <c r="R1" s="31"/>
      <c r="S1" s="31"/>
      <c r="T1" s="95"/>
      <c r="U1" s="95"/>
      <c r="V1" s="95"/>
      <c r="W1" s="95"/>
      <c r="X1" s="96"/>
    </row>
    <row r="2" spans="1:24" x14ac:dyDescent="0.25">
      <c r="A2" s="271" t="s">
        <v>142</v>
      </c>
      <c r="B2" s="272"/>
      <c r="C2" s="266" t="s">
        <v>250</v>
      </c>
      <c r="D2" s="266"/>
      <c r="E2" s="266"/>
      <c r="F2" s="266"/>
      <c r="G2" s="266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4"/>
    </row>
    <row r="3" spans="1:24" x14ac:dyDescent="0.25">
      <c r="A3" s="276" t="s">
        <v>3</v>
      </c>
      <c r="B3" s="270"/>
      <c r="C3" s="277"/>
      <c r="D3" s="66" t="s">
        <v>4</v>
      </c>
      <c r="E3" s="278" t="s">
        <v>93</v>
      </c>
      <c r="F3" s="254" t="s">
        <v>94</v>
      </c>
      <c r="G3" s="254" t="s">
        <v>95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257" t="s">
        <v>5</v>
      </c>
      <c r="B4" s="258"/>
      <c r="C4" s="259"/>
      <c r="D4" s="9" t="s">
        <v>6</v>
      </c>
      <c r="E4" s="279"/>
      <c r="F4" s="255"/>
      <c r="G4" s="255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275" t="s">
        <v>17</v>
      </c>
      <c r="B5" s="273"/>
      <c r="C5" s="274"/>
      <c r="D5" s="10" t="s">
        <v>269</v>
      </c>
      <c r="E5" s="280"/>
      <c r="F5" s="256"/>
      <c r="G5" s="256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260"/>
      <c r="B6" s="261"/>
      <c r="C6" s="262"/>
      <c r="D6" s="263" t="s">
        <v>18</v>
      </c>
      <c r="E6" s="264"/>
      <c r="F6" s="264"/>
      <c r="G6" s="264"/>
      <c r="H6" s="19"/>
      <c r="I6" s="19"/>
      <c r="J6" s="19"/>
      <c r="K6" s="19"/>
      <c r="L6" s="19"/>
      <c r="M6" s="19"/>
      <c r="N6" s="19"/>
      <c r="O6" s="19"/>
      <c r="P6" s="14"/>
      <c r="Q6" s="14"/>
      <c r="R6" s="14"/>
      <c r="S6" s="14"/>
      <c r="T6" s="19"/>
      <c r="U6" s="97"/>
      <c r="V6" s="19"/>
      <c r="W6" s="19"/>
      <c r="X6" s="19"/>
    </row>
    <row r="7" spans="1:24" x14ac:dyDescent="0.25">
      <c r="A7" s="155" t="s">
        <v>96</v>
      </c>
      <c r="B7" s="156"/>
      <c r="C7" s="157"/>
      <c r="D7" s="15" t="s">
        <v>97</v>
      </c>
      <c r="E7" s="15">
        <v>250</v>
      </c>
      <c r="F7" s="15"/>
      <c r="G7" s="15"/>
      <c r="H7" s="81">
        <v>9.2200000000000006</v>
      </c>
      <c r="I7" s="15">
        <v>14.39</v>
      </c>
      <c r="J7" s="15">
        <v>45.49</v>
      </c>
      <c r="K7" s="54">
        <v>349.98</v>
      </c>
      <c r="L7" s="15">
        <v>0.23</v>
      </c>
      <c r="M7" s="15">
        <v>1.44</v>
      </c>
      <c r="N7" s="15">
        <v>71.22</v>
      </c>
      <c r="O7" s="15">
        <v>0.21</v>
      </c>
      <c r="P7" s="15">
        <f>SUM(P8:P13)</f>
        <v>0.495</v>
      </c>
      <c r="Q7" s="15">
        <f>SUM(Q9:Q13)</f>
        <v>2.3300000000000001E-2</v>
      </c>
      <c r="R7" s="15">
        <f t="shared" ref="R7:S7" si="0">SUM(R8:R13)</f>
        <v>1.6999999999999999E-3</v>
      </c>
      <c r="S7" s="15">
        <f t="shared" si="0"/>
        <v>7.6499999999999999E-2</v>
      </c>
      <c r="T7" s="15">
        <v>169.57</v>
      </c>
      <c r="U7" s="15">
        <v>284.10000000000002</v>
      </c>
      <c r="V7" s="15">
        <v>226.41</v>
      </c>
      <c r="W7" s="15">
        <v>58.45</v>
      </c>
      <c r="X7" s="15">
        <v>1.51</v>
      </c>
    </row>
    <row r="8" spans="1:24" ht="14.25" customHeight="1" x14ac:dyDescent="0.25">
      <c r="A8" s="265" t="s">
        <v>246</v>
      </c>
      <c r="B8" s="266"/>
      <c r="C8" s="267"/>
      <c r="D8" s="43"/>
      <c r="E8" s="44">
        <v>8</v>
      </c>
      <c r="F8" s="43"/>
      <c r="G8" s="43"/>
      <c r="H8" s="43"/>
      <c r="I8" s="43"/>
      <c r="J8" s="43"/>
      <c r="K8" s="51"/>
      <c r="L8" s="16"/>
      <c r="M8" s="16"/>
      <c r="N8" s="16"/>
      <c r="O8" s="16"/>
      <c r="P8" s="16"/>
      <c r="R8" s="16"/>
      <c r="S8" s="16"/>
      <c r="T8" s="16"/>
      <c r="U8" s="16"/>
      <c r="V8" s="16"/>
      <c r="W8" s="16"/>
      <c r="X8" s="16"/>
    </row>
    <row r="9" spans="1:24" ht="12.75" customHeight="1" x14ac:dyDescent="0.25">
      <c r="A9" s="225" t="s">
        <v>98</v>
      </c>
      <c r="B9" s="252"/>
      <c r="C9" s="253"/>
      <c r="D9" s="43"/>
      <c r="E9" s="43"/>
      <c r="F9" s="43">
        <v>50</v>
      </c>
      <c r="G9" s="43">
        <v>50</v>
      </c>
      <c r="H9" s="43"/>
      <c r="I9" s="43"/>
      <c r="J9" s="43"/>
      <c r="K9" s="51"/>
      <c r="L9" s="16"/>
      <c r="M9" s="16"/>
      <c r="N9" s="16"/>
      <c r="O9" s="16"/>
      <c r="P9" s="16"/>
      <c r="Q9" s="16">
        <v>2.5000000000000001E-3</v>
      </c>
      <c r="R9" s="16"/>
      <c r="S9" s="16">
        <v>1.4E-2</v>
      </c>
      <c r="T9" s="16"/>
      <c r="U9" s="16"/>
      <c r="V9" s="16"/>
      <c r="W9" s="16"/>
      <c r="X9" s="16"/>
    </row>
    <row r="10" spans="1:24" ht="13.5" customHeight="1" x14ac:dyDescent="0.25">
      <c r="A10" s="225" t="s">
        <v>24</v>
      </c>
      <c r="B10" s="252"/>
      <c r="C10" s="253"/>
      <c r="D10" s="43"/>
      <c r="E10" s="43"/>
      <c r="F10" s="43">
        <v>8</v>
      </c>
      <c r="G10" s="43">
        <v>8</v>
      </c>
      <c r="H10" s="43"/>
      <c r="I10" s="43"/>
      <c r="J10" s="43"/>
      <c r="K10" s="51"/>
      <c r="L10" s="16"/>
      <c r="M10" s="16"/>
      <c r="N10" s="16"/>
      <c r="O10" s="16"/>
      <c r="P10" s="16">
        <v>0.12</v>
      </c>
      <c r="Q10" s="16">
        <v>8.0000000000000004E-4</v>
      </c>
      <c r="R10" s="16"/>
      <c r="S10" s="16"/>
      <c r="T10" s="16"/>
      <c r="U10" s="16"/>
      <c r="V10" s="16"/>
      <c r="W10" s="16"/>
      <c r="X10" s="16"/>
    </row>
    <row r="11" spans="1:24" ht="13.5" customHeight="1" x14ac:dyDescent="0.25">
      <c r="A11" s="225" t="s">
        <v>25</v>
      </c>
      <c r="B11" s="252"/>
      <c r="C11" s="253"/>
      <c r="D11" s="43"/>
      <c r="E11" s="43"/>
      <c r="F11" s="43">
        <v>93.75</v>
      </c>
      <c r="G11" s="43">
        <v>93.75</v>
      </c>
      <c r="H11" s="43"/>
      <c r="I11" s="43"/>
      <c r="J11" s="43"/>
      <c r="K11" s="51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</row>
    <row r="12" spans="1:24" ht="13.5" customHeight="1" x14ac:dyDescent="0.25">
      <c r="A12" s="186" t="s">
        <v>22</v>
      </c>
      <c r="B12" s="192"/>
      <c r="C12" s="193"/>
      <c r="D12" s="43"/>
      <c r="E12" s="43"/>
      <c r="F12" s="43">
        <v>125</v>
      </c>
      <c r="G12" s="43">
        <v>125</v>
      </c>
      <c r="H12" s="43"/>
      <c r="I12" s="43"/>
      <c r="J12" s="43"/>
      <c r="K12" s="51"/>
      <c r="L12" s="16"/>
      <c r="M12" s="16"/>
      <c r="N12" s="16"/>
      <c r="O12" s="16"/>
      <c r="P12" s="16">
        <v>0.375</v>
      </c>
      <c r="Q12" s="16">
        <v>0.02</v>
      </c>
      <c r="R12" s="16">
        <v>1.6999999999999999E-3</v>
      </c>
      <c r="S12" s="16">
        <v>6.25E-2</v>
      </c>
      <c r="T12" s="16"/>
      <c r="U12" s="16"/>
      <c r="V12" s="16"/>
      <c r="W12" s="16"/>
      <c r="X12" s="16"/>
    </row>
    <row r="13" spans="1:24" ht="13.5" customHeight="1" x14ac:dyDescent="0.25">
      <c r="A13" s="186" t="s">
        <v>23</v>
      </c>
      <c r="B13" s="192"/>
      <c r="C13" s="193"/>
      <c r="D13" s="43"/>
      <c r="E13" s="43"/>
      <c r="F13" s="43">
        <v>7</v>
      </c>
      <c r="G13" s="43">
        <v>7</v>
      </c>
      <c r="H13" s="43"/>
      <c r="I13" s="43"/>
      <c r="J13" s="43"/>
      <c r="K13" s="51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ht="14.25" customHeight="1" x14ac:dyDescent="0.25">
      <c r="A14" s="155" t="s">
        <v>147</v>
      </c>
      <c r="B14" s="156"/>
      <c r="C14" s="157"/>
      <c r="D14" s="18" t="s">
        <v>148</v>
      </c>
      <c r="E14" s="18">
        <v>200</v>
      </c>
      <c r="F14" s="28"/>
      <c r="G14" s="28"/>
      <c r="H14" s="18">
        <v>3.16</v>
      </c>
      <c r="I14" s="18">
        <v>2.67</v>
      </c>
      <c r="J14" s="18">
        <v>15.95</v>
      </c>
      <c r="K14" s="18">
        <v>100.6</v>
      </c>
      <c r="L14" s="15">
        <v>0.05</v>
      </c>
      <c r="M14" s="15">
        <v>1.3</v>
      </c>
      <c r="N14" s="15">
        <v>20</v>
      </c>
      <c r="O14" s="15">
        <v>0.16</v>
      </c>
      <c r="P14" s="15">
        <f>SUM(P15:P18)</f>
        <v>0.3</v>
      </c>
      <c r="Q14" s="15">
        <f t="shared" ref="Q14:S14" si="1">SUM(Q15:Q18)</f>
        <v>1.6E-2</v>
      </c>
      <c r="R14" s="15">
        <f t="shared" si="1"/>
        <v>1.4E-3</v>
      </c>
      <c r="S14" s="15">
        <f t="shared" si="1"/>
        <v>0.05</v>
      </c>
      <c r="T14" s="15">
        <v>125.8</v>
      </c>
      <c r="U14" s="15">
        <v>146.34</v>
      </c>
      <c r="V14" s="15">
        <v>90</v>
      </c>
      <c r="W14" s="15">
        <v>14</v>
      </c>
      <c r="X14" s="15">
        <v>0.13</v>
      </c>
    </row>
    <row r="15" spans="1:24" x14ac:dyDescent="0.25">
      <c r="A15" s="203" t="s">
        <v>22</v>
      </c>
      <c r="B15" s="204"/>
      <c r="C15" s="205"/>
      <c r="D15" s="18"/>
      <c r="E15" s="18"/>
      <c r="F15" s="28">
        <v>100</v>
      </c>
      <c r="G15" s="28">
        <v>100</v>
      </c>
      <c r="H15" s="18"/>
      <c r="I15" s="18"/>
      <c r="J15" s="18"/>
      <c r="K15" s="18"/>
      <c r="L15" s="16"/>
      <c r="M15" s="16"/>
      <c r="N15" s="16"/>
      <c r="O15" s="16"/>
      <c r="P15" s="15">
        <v>0.3</v>
      </c>
      <c r="Q15" s="15">
        <v>1.6E-2</v>
      </c>
      <c r="R15" s="15">
        <v>1.4E-3</v>
      </c>
      <c r="S15" s="15">
        <v>0.05</v>
      </c>
      <c r="T15" s="16"/>
      <c r="U15" s="16"/>
      <c r="V15" s="16"/>
      <c r="W15" s="16"/>
      <c r="X15" s="16"/>
    </row>
    <row r="16" spans="1:24" x14ac:dyDescent="0.25">
      <c r="A16" s="229" t="s">
        <v>23</v>
      </c>
      <c r="B16" s="230"/>
      <c r="C16" s="231"/>
      <c r="D16" s="43"/>
      <c r="E16" s="43"/>
      <c r="F16" s="43">
        <v>13</v>
      </c>
      <c r="G16" s="43">
        <v>13</v>
      </c>
      <c r="H16" s="43"/>
      <c r="I16" s="43"/>
      <c r="J16" s="43"/>
      <c r="K16" s="43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x14ac:dyDescent="0.25">
      <c r="A17" s="229" t="s">
        <v>213</v>
      </c>
      <c r="B17" s="230"/>
      <c r="C17" s="231"/>
      <c r="D17" s="43"/>
      <c r="E17" s="43"/>
      <c r="F17" s="43">
        <v>5</v>
      </c>
      <c r="G17" s="43">
        <v>5</v>
      </c>
      <c r="H17" s="43"/>
      <c r="I17" s="43"/>
      <c r="J17" s="43"/>
      <c r="K17" s="43"/>
      <c r="L17" s="16"/>
      <c r="M17" s="16"/>
      <c r="N17" s="16"/>
      <c r="O17" s="16"/>
      <c r="P17" s="17"/>
      <c r="Q17" s="17"/>
      <c r="R17" s="17"/>
      <c r="S17" s="17"/>
      <c r="T17" s="16"/>
      <c r="U17" s="16"/>
      <c r="V17" s="16"/>
      <c r="W17" s="16"/>
      <c r="X17" s="16"/>
    </row>
    <row r="18" spans="1:24" x14ac:dyDescent="0.25">
      <c r="A18" s="229" t="s">
        <v>25</v>
      </c>
      <c r="B18" s="230"/>
      <c r="C18" s="231"/>
      <c r="D18" s="43"/>
      <c r="E18" s="43"/>
      <c r="F18" s="43">
        <v>108</v>
      </c>
      <c r="G18" s="43">
        <v>108</v>
      </c>
      <c r="H18" s="43"/>
      <c r="I18" s="43"/>
      <c r="J18" s="43"/>
      <c r="K18" s="43"/>
      <c r="L18" s="16"/>
      <c r="M18" s="16"/>
      <c r="N18" s="16"/>
      <c r="O18" s="16"/>
      <c r="P18" s="15"/>
      <c r="Q18" s="15"/>
      <c r="R18" s="15"/>
      <c r="S18" s="15"/>
      <c r="T18" s="16"/>
      <c r="U18" s="16"/>
      <c r="V18" s="16"/>
      <c r="W18" s="16"/>
      <c r="X18" s="16"/>
    </row>
    <row r="19" spans="1:24" ht="12.75" customHeight="1" x14ac:dyDescent="0.25">
      <c r="A19" s="200" t="s">
        <v>99</v>
      </c>
      <c r="B19" s="201"/>
      <c r="C19" s="202"/>
      <c r="D19" s="18" t="s">
        <v>100</v>
      </c>
      <c r="E19" s="18">
        <v>22</v>
      </c>
      <c r="F19" s="18">
        <v>23</v>
      </c>
      <c r="G19" s="18">
        <v>22</v>
      </c>
      <c r="H19" s="18">
        <v>5.12</v>
      </c>
      <c r="I19" s="18">
        <v>6.51</v>
      </c>
      <c r="J19" s="18">
        <v>0</v>
      </c>
      <c r="K19" s="18">
        <v>79.41</v>
      </c>
      <c r="L19" s="18">
        <v>7.0000000000000001E-3</v>
      </c>
      <c r="M19" s="18">
        <v>0.15</v>
      </c>
      <c r="N19" s="18">
        <v>57.35</v>
      </c>
      <c r="O19" s="18">
        <v>6.6000000000000003E-2</v>
      </c>
      <c r="P19" s="18">
        <v>0.2208</v>
      </c>
      <c r="Q19" s="18">
        <v>2.5000000000000001E-3</v>
      </c>
      <c r="R19" s="18">
        <v>0</v>
      </c>
      <c r="S19" s="18">
        <v>0</v>
      </c>
      <c r="T19" s="18">
        <v>194.12</v>
      </c>
      <c r="U19" s="18">
        <v>19.41</v>
      </c>
      <c r="V19" s="18">
        <v>110.29</v>
      </c>
      <c r="W19" s="18">
        <v>7.72</v>
      </c>
      <c r="X19" s="18">
        <v>0.22</v>
      </c>
    </row>
    <row r="20" spans="1:24" ht="14.25" customHeight="1" x14ac:dyDescent="0.25">
      <c r="A20" s="200" t="s">
        <v>211</v>
      </c>
      <c r="B20" s="201"/>
      <c r="C20" s="202"/>
      <c r="D20" s="18" t="s">
        <v>31</v>
      </c>
      <c r="E20" s="18">
        <v>5</v>
      </c>
      <c r="F20" s="10"/>
      <c r="G20" s="10"/>
      <c r="H20" s="18">
        <v>0.04</v>
      </c>
      <c r="I20" s="18">
        <v>3.62</v>
      </c>
      <c r="J20" s="18">
        <v>6.5000000000000002E-2</v>
      </c>
      <c r="K20" s="48">
        <v>33</v>
      </c>
      <c r="L20" s="15">
        <v>0</v>
      </c>
      <c r="M20" s="15">
        <v>0</v>
      </c>
      <c r="N20" s="15">
        <v>20</v>
      </c>
      <c r="O20" s="15">
        <v>5.0000000000000001E-3</v>
      </c>
      <c r="P20" s="18">
        <v>7.4999999999999997E-2</v>
      </c>
      <c r="Q20" s="18">
        <v>5.0000000000000001E-4</v>
      </c>
      <c r="R20" s="15">
        <v>0</v>
      </c>
      <c r="S20" s="15">
        <v>0</v>
      </c>
      <c r="T20" s="15">
        <v>1.2</v>
      </c>
      <c r="U20" s="15">
        <v>1.5</v>
      </c>
      <c r="V20" s="15">
        <v>1.5</v>
      </c>
      <c r="W20" s="15">
        <v>0</v>
      </c>
      <c r="X20" s="15">
        <v>0.01</v>
      </c>
    </row>
    <row r="21" spans="1:24" x14ac:dyDescent="0.25">
      <c r="A21" s="155" t="s">
        <v>30</v>
      </c>
      <c r="B21" s="156"/>
      <c r="C21" s="157"/>
      <c r="D21" s="43"/>
      <c r="E21" s="18">
        <v>60</v>
      </c>
      <c r="F21" s="18"/>
      <c r="G21" s="18"/>
      <c r="H21" s="10">
        <v>4.74</v>
      </c>
      <c r="I21" s="10">
        <v>0.6</v>
      </c>
      <c r="J21" s="10">
        <v>28.99</v>
      </c>
      <c r="K21" s="13">
        <v>141.06</v>
      </c>
      <c r="L21" s="15">
        <v>0.09</v>
      </c>
      <c r="M21" s="15">
        <v>0</v>
      </c>
      <c r="N21" s="15">
        <v>0</v>
      </c>
      <c r="O21" s="15">
        <v>0.36</v>
      </c>
      <c r="P21" s="15">
        <v>0</v>
      </c>
      <c r="Q21" s="15">
        <v>3.3999999999999998E-3</v>
      </c>
      <c r="R21" s="15">
        <v>1.32E-2</v>
      </c>
      <c r="S21" s="15">
        <v>1.6799999999999999E-2</v>
      </c>
      <c r="T21" s="15">
        <v>13.8</v>
      </c>
      <c r="U21" s="15">
        <v>79.83</v>
      </c>
      <c r="V21" s="15">
        <v>52.2</v>
      </c>
      <c r="W21" s="15">
        <v>19.8</v>
      </c>
      <c r="X21" s="15">
        <v>1.2</v>
      </c>
    </row>
    <row r="22" spans="1:24" x14ac:dyDescent="0.25">
      <c r="A22" s="155" t="s">
        <v>268</v>
      </c>
      <c r="B22" s="156"/>
      <c r="C22" s="157"/>
      <c r="D22" s="16"/>
      <c r="E22" s="15">
        <v>30</v>
      </c>
      <c r="F22" s="15"/>
      <c r="G22" s="15"/>
      <c r="H22" s="20">
        <v>2.2999999999999998</v>
      </c>
      <c r="I22" s="20">
        <v>0.42</v>
      </c>
      <c r="J22" s="20">
        <v>11.31</v>
      </c>
      <c r="K22" s="126">
        <v>60.31</v>
      </c>
      <c r="L22" s="15">
        <v>0.06</v>
      </c>
      <c r="M22" s="15">
        <v>0</v>
      </c>
      <c r="N22" s="15">
        <v>0</v>
      </c>
      <c r="O22" s="15">
        <v>2.7E-2</v>
      </c>
      <c r="P22" s="15">
        <v>0</v>
      </c>
      <c r="Q22" s="15">
        <v>1.6999999999999999E-3</v>
      </c>
      <c r="R22" s="15">
        <v>0</v>
      </c>
      <c r="S22" s="15">
        <v>0</v>
      </c>
      <c r="T22" s="15">
        <v>9.9</v>
      </c>
      <c r="U22" s="15">
        <v>73.2</v>
      </c>
      <c r="V22" s="15">
        <v>58.2</v>
      </c>
      <c r="W22" s="15">
        <v>17.100000000000001</v>
      </c>
      <c r="X22" s="15">
        <v>1.35</v>
      </c>
    </row>
    <row r="23" spans="1:24" x14ac:dyDescent="0.25">
      <c r="A23" s="194" t="s">
        <v>257</v>
      </c>
      <c r="B23" s="195"/>
      <c r="C23" s="196"/>
      <c r="D23" s="72"/>
      <c r="E23" s="22">
        <f>SUM(E7:E22)</f>
        <v>575</v>
      </c>
      <c r="F23" s="22"/>
      <c r="G23" s="22"/>
      <c r="H23" s="22">
        <f>SUM(H7:H22)</f>
        <v>24.580000000000002</v>
      </c>
      <c r="I23" s="22">
        <f t="shared" ref="I23:O23" si="2">SUM(I7:I22)</f>
        <v>28.210000000000004</v>
      </c>
      <c r="J23" s="22">
        <f t="shared" si="2"/>
        <v>101.80499999999999</v>
      </c>
      <c r="K23" s="22">
        <f t="shared" si="2"/>
        <v>764.3599999999999</v>
      </c>
      <c r="L23" s="22">
        <f t="shared" si="2"/>
        <v>0.437</v>
      </c>
      <c r="M23" s="22">
        <f t="shared" si="2"/>
        <v>2.89</v>
      </c>
      <c r="N23" s="22">
        <f t="shared" si="2"/>
        <v>168.57</v>
      </c>
      <c r="O23" s="22">
        <f t="shared" si="2"/>
        <v>0.82799999999999996</v>
      </c>
      <c r="P23" s="94">
        <f>SUM(P7+P14+P19+P20+P21+P22)</f>
        <v>1.0908</v>
      </c>
      <c r="Q23" s="94">
        <f t="shared" ref="Q23:S23" si="3">SUM(Q7+Q14+Q19+Q20+Q21+Q22)</f>
        <v>4.7400000000000005E-2</v>
      </c>
      <c r="R23" s="94">
        <f t="shared" si="3"/>
        <v>1.6299999999999999E-2</v>
      </c>
      <c r="S23" s="94">
        <f t="shared" si="3"/>
        <v>0.14330000000000001</v>
      </c>
      <c r="T23" s="22">
        <f>SUM(T7:T22)</f>
        <v>514.39</v>
      </c>
      <c r="U23" s="22">
        <f t="shared" ref="U23:X23" si="4">SUM(U7:U22)</f>
        <v>604.38000000000011</v>
      </c>
      <c r="V23" s="22">
        <f t="shared" si="4"/>
        <v>538.6</v>
      </c>
      <c r="W23" s="22">
        <f t="shared" si="4"/>
        <v>117.07</v>
      </c>
      <c r="X23" s="22">
        <f t="shared" si="4"/>
        <v>4.42</v>
      </c>
    </row>
    <row r="24" spans="1:24" x14ac:dyDescent="0.25">
      <c r="A24" s="251"/>
      <c r="B24" s="251"/>
      <c r="C24" s="251"/>
      <c r="D24" s="263" t="s">
        <v>32</v>
      </c>
      <c r="E24" s="264"/>
      <c r="F24" s="264"/>
      <c r="G24" s="264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</row>
    <row r="25" spans="1:24" ht="15" customHeight="1" x14ac:dyDescent="0.25">
      <c r="A25" s="155" t="s">
        <v>139</v>
      </c>
      <c r="B25" s="156"/>
      <c r="C25" s="157"/>
      <c r="D25" s="15" t="s">
        <v>59</v>
      </c>
      <c r="E25" s="15">
        <v>200</v>
      </c>
      <c r="F25" s="15">
        <v>200</v>
      </c>
      <c r="G25" s="15">
        <v>200</v>
      </c>
      <c r="H25" s="15">
        <v>0.8</v>
      </c>
      <c r="I25" s="15">
        <v>0.4</v>
      </c>
      <c r="J25" s="15">
        <v>19.600000000000001</v>
      </c>
      <c r="K25" s="54">
        <v>94</v>
      </c>
      <c r="L25" s="15">
        <v>0.06</v>
      </c>
      <c r="M25" s="15">
        <v>20</v>
      </c>
      <c r="N25" s="15">
        <v>0</v>
      </c>
      <c r="O25" s="15">
        <v>0.04</v>
      </c>
      <c r="P25" s="19"/>
      <c r="Q25" s="19"/>
      <c r="R25" s="19"/>
      <c r="S25" s="19"/>
      <c r="T25" s="15">
        <v>32</v>
      </c>
      <c r="U25" s="15">
        <v>556</v>
      </c>
      <c r="V25" s="15">
        <v>22</v>
      </c>
      <c r="W25" s="15">
        <v>18</v>
      </c>
      <c r="X25" s="15">
        <v>4.4000000000000004</v>
      </c>
    </row>
    <row r="26" spans="1:24" x14ac:dyDescent="0.25">
      <c r="A26" s="200" t="s">
        <v>259</v>
      </c>
      <c r="B26" s="201"/>
      <c r="C26" s="202"/>
      <c r="D26" s="16"/>
      <c r="E26" s="15">
        <f t="shared" ref="E26" si="5">SUM(E25:E25)</f>
        <v>200</v>
      </c>
      <c r="F26" s="15"/>
      <c r="G26" s="15"/>
      <c r="H26" s="15">
        <f t="shared" ref="H26:X26" si="6">SUM(H25:H25)</f>
        <v>0.8</v>
      </c>
      <c r="I26" s="15">
        <f t="shared" si="6"/>
        <v>0.4</v>
      </c>
      <c r="J26" s="15">
        <f t="shared" si="6"/>
        <v>19.600000000000001</v>
      </c>
      <c r="K26" s="15">
        <f t="shared" si="6"/>
        <v>94</v>
      </c>
      <c r="L26" s="15">
        <f t="shared" si="6"/>
        <v>0.06</v>
      </c>
      <c r="M26" s="15">
        <f t="shared" si="6"/>
        <v>20</v>
      </c>
      <c r="N26" s="15">
        <f t="shared" si="6"/>
        <v>0</v>
      </c>
      <c r="O26" s="15">
        <f t="shared" si="6"/>
        <v>0.04</v>
      </c>
      <c r="P26" s="15">
        <f t="shared" si="6"/>
        <v>0</v>
      </c>
      <c r="Q26" s="15">
        <f t="shared" si="6"/>
        <v>0</v>
      </c>
      <c r="R26" s="15">
        <f t="shared" si="6"/>
        <v>0</v>
      </c>
      <c r="S26" s="15">
        <f t="shared" si="6"/>
        <v>0</v>
      </c>
      <c r="T26" s="15">
        <f t="shared" si="6"/>
        <v>32</v>
      </c>
      <c r="U26" s="15"/>
      <c r="V26" s="15">
        <f t="shared" si="6"/>
        <v>22</v>
      </c>
      <c r="W26" s="15">
        <f t="shared" si="6"/>
        <v>18</v>
      </c>
      <c r="X26" s="15">
        <f t="shared" si="6"/>
        <v>4.4000000000000004</v>
      </c>
    </row>
    <row r="27" spans="1:24" x14ac:dyDescent="0.25">
      <c r="A27" s="194"/>
      <c r="B27" s="195"/>
      <c r="C27" s="196"/>
      <c r="D27" s="263" t="s">
        <v>38</v>
      </c>
      <c r="E27" s="264"/>
      <c r="F27" s="264"/>
      <c r="G27" s="264"/>
      <c r="H27" s="19"/>
      <c r="I27" s="19"/>
      <c r="J27" s="19"/>
      <c r="K27" s="19"/>
      <c r="L27" s="19"/>
      <c r="M27" s="19"/>
      <c r="N27" s="19"/>
      <c r="O27" s="19"/>
      <c r="P27" s="15"/>
      <c r="Q27" s="15"/>
      <c r="R27" s="15"/>
      <c r="S27" s="15"/>
      <c r="T27" s="19"/>
      <c r="U27" s="19"/>
      <c r="V27" s="19"/>
      <c r="W27" s="19"/>
      <c r="X27" s="19"/>
    </row>
    <row r="28" spans="1:24" x14ac:dyDescent="0.25">
      <c r="A28" s="200" t="s">
        <v>155</v>
      </c>
      <c r="B28" s="201"/>
      <c r="C28" s="202"/>
      <c r="D28" s="15" t="s">
        <v>156</v>
      </c>
      <c r="E28" s="15">
        <v>250</v>
      </c>
      <c r="F28" s="15"/>
      <c r="G28" s="15"/>
      <c r="H28" s="15">
        <v>3.56</v>
      </c>
      <c r="I28" s="15">
        <v>5.1100000000000003</v>
      </c>
      <c r="J28" s="15">
        <v>14.16</v>
      </c>
      <c r="K28" s="141">
        <v>127.75</v>
      </c>
      <c r="L28" s="15">
        <v>9.5000000000000001E-2</v>
      </c>
      <c r="M28" s="15">
        <v>6.7</v>
      </c>
      <c r="N28" s="16">
        <v>0</v>
      </c>
      <c r="O28" s="15">
        <v>0.06</v>
      </c>
      <c r="P28" s="15">
        <f>SUM(P29:P41)</f>
        <v>3.7000000000000002E-3</v>
      </c>
      <c r="Q28" s="15">
        <f t="shared" ref="Q28:S28" si="7">SUM(Q29:Q41)</f>
        <v>4.7399999999999994E-3</v>
      </c>
      <c r="R28" s="15">
        <f t="shared" si="7"/>
        <v>1.099E-2</v>
      </c>
      <c r="S28" s="15">
        <f t="shared" si="7"/>
        <v>8.5000000000000006E-3</v>
      </c>
      <c r="T28" s="15">
        <v>54.17</v>
      </c>
      <c r="U28" s="15">
        <v>465.57</v>
      </c>
      <c r="V28" s="15">
        <v>99.5</v>
      </c>
      <c r="W28" s="15">
        <v>34.450000000000003</v>
      </c>
      <c r="X28" s="15">
        <v>1.72</v>
      </c>
    </row>
    <row r="29" spans="1:24" x14ac:dyDescent="0.25">
      <c r="A29" s="200" t="s">
        <v>157</v>
      </c>
      <c r="B29" s="201"/>
      <c r="C29" s="202"/>
      <c r="D29" s="15"/>
      <c r="E29" s="15">
        <v>5</v>
      </c>
      <c r="F29" s="15"/>
      <c r="G29" s="15"/>
      <c r="H29" s="15"/>
      <c r="I29" s="15"/>
      <c r="J29" s="15"/>
      <c r="K29" s="141"/>
      <c r="L29" s="16"/>
      <c r="M29" s="15"/>
      <c r="N29" s="16"/>
      <c r="O29" s="16"/>
      <c r="P29" s="18"/>
      <c r="Q29" s="18"/>
      <c r="R29" s="18"/>
      <c r="S29" s="18"/>
      <c r="T29" s="16"/>
      <c r="U29" s="16"/>
      <c r="V29" s="16"/>
      <c r="W29" s="16"/>
      <c r="X29" s="16"/>
    </row>
    <row r="30" spans="1:24" x14ac:dyDescent="0.25">
      <c r="A30" s="186" t="s">
        <v>42</v>
      </c>
      <c r="B30" s="192"/>
      <c r="C30" s="193"/>
      <c r="D30" s="16"/>
      <c r="E30" s="16"/>
      <c r="F30" s="16">
        <v>33.299999999999997</v>
      </c>
      <c r="G30" s="16">
        <v>25</v>
      </c>
      <c r="H30" s="16"/>
      <c r="I30" s="40"/>
      <c r="J30" s="16"/>
      <c r="K30" s="53"/>
      <c r="L30" s="16"/>
      <c r="M30" s="16"/>
      <c r="N30" s="16"/>
      <c r="O30" s="16"/>
      <c r="P30" s="17"/>
      <c r="Q30" s="17"/>
      <c r="R30" s="17">
        <v>9.9900000000000006E-3</v>
      </c>
      <c r="S30" s="17"/>
      <c r="T30" s="16"/>
      <c r="U30" s="16"/>
      <c r="V30" s="16"/>
      <c r="W30" s="16"/>
      <c r="X30" s="16"/>
    </row>
    <row r="31" spans="1:24" x14ac:dyDescent="0.25">
      <c r="A31" s="191" t="s">
        <v>43</v>
      </c>
      <c r="B31" s="187"/>
      <c r="C31" s="188"/>
      <c r="D31" s="16"/>
      <c r="E31" s="16"/>
      <c r="F31" s="16">
        <v>12.5</v>
      </c>
      <c r="G31" s="16">
        <v>10</v>
      </c>
      <c r="H31" s="16"/>
      <c r="I31" s="16"/>
      <c r="J31" s="16"/>
      <c r="K31" s="53"/>
      <c r="L31" s="16"/>
      <c r="M31" s="16"/>
      <c r="N31" s="16"/>
      <c r="O31" s="16"/>
      <c r="P31" s="15"/>
      <c r="Q31" s="17">
        <v>6.4999999999999997E-4</v>
      </c>
      <c r="R31" s="17"/>
      <c r="S31" s="17">
        <v>4.0000000000000002E-4</v>
      </c>
      <c r="T31" s="16"/>
      <c r="U31" s="16"/>
      <c r="V31" s="16"/>
      <c r="W31" s="16"/>
      <c r="X31" s="16"/>
    </row>
    <row r="32" spans="1:24" x14ac:dyDescent="0.25">
      <c r="A32" s="191" t="s">
        <v>44</v>
      </c>
      <c r="B32" s="187"/>
      <c r="C32" s="188"/>
      <c r="D32" s="16"/>
      <c r="E32" s="16"/>
      <c r="F32" s="16">
        <v>12</v>
      </c>
      <c r="G32" s="16">
        <v>10</v>
      </c>
      <c r="H32" s="16"/>
      <c r="I32" s="16"/>
      <c r="J32" s="16"/>
      <c r="K32" s="53"/>
      <c r="L32" s="16"/>
      <c r="M32" s="16"/>
      <c r="N32" s="16"/>
      <c r="O32" s="16"/>
      <c r="P32" s="15"/>
      <c r="Q32" s="17"/>
      <c r="R32" s="17"/>
      <c r="S32" s="17">
        <v>3.7000000000000002E-3</v>
      </c>
      <c r="T32" s="16"/>
      <c r="U32" s="16"/>
      <c r="V32" s="16"/>
      <c r="W32" s="16"/>
      <c r="X32" s="16"/>
    </row>
    <row r="33" spans="1:24" x14ac:dyDescent="0.25">
      <c r="A33" s="191" t="s">
        <v>46</v>
      </c>
      <c r="B33" s="187"/>
      <c r="C33" s="188"/>
      <c r="D33" s="16"/>
      <c r="E33" s="16"/>
      <c r="F33" s="16">
        <v>5</v>
      </c>
      <c r="G33" s="16">
        <v>5</v>
      </c>
      <c r="H33" s="16"/>
      <c r="I33" s="16"/>
      <c r="J33" s="16"/>
      <c r="K33" s="53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x14ac:dyDescent="0.25">
      <c r="A34" s="186" t="s">
        <v>78</v>
      </c>
      <c r="B34" s="192"/>
      <c r="C34" s="193"/>
      <c r="D34" s="16"/>
      <c r="E34" s="16"/>
      <c r="F34" s="16">
        <v>50</v>
      </c>
      <c r="G34" s="16">
        <v>40</v>
      </c>
      <c r="H34" s="16"/>
      <c r="I34" s="16"/>
      <c r="J34" s="16"/>
      <c r="K34" s="53"/>
      <c r="L34" s="16"/>
      <c r="M34" s="16"/>
      <c r="N34" s="16"/>
      <c r="O34" s="16"/>
      <c r="P34" s="15"/>
      <c r="Q34" s="17">
        <v>2.8E-3</v>
      </c>
      <c r="R34" s="17"/>
      <c r="S34" s="17"/>
      <c r="T34" s="16"/>
      <c r="U34" s="16"/>
      <c r="V34" s="16"/>
      <c r="W34" s="16"/>
      <c r="X34" s="16"/>
    </row>
    <row r="35" spans="1:24" x14ac:dyDescent="0.25">
      <c r="A35" s="186" t="s">
        <v>158</v>
      </c>
      <c r="B35" s="192"/>
      <c r="C35" s="193"/>
      <c r="D35" s="16"/>
      <c r="E35" s="16"/>
      <c r="F35" s="16">
        <v>10</v>
      </c>
      <c r="G35" s="16">
        <v>10</v>
      </c>
      <c r="H35" s="16"/>
      <c r="I35" s="16"/>
      <c r="J35" s="142"/>
      <c r="K35" s="53"/>
      <c r="L35" s="16"/>
      <c r="M35" s="16"/>
      <c r="N35" s="16"/>
      <c r="O35" s="16"/>
      <c r="P35" s="16"/>
      <c r="Q35" s="16">
        <v>1.1999999999999999E-3</v>
      </c>
      <c r="R35" s="16">
        <v>1E-3</v>
      </c>
      <c r="S35" s="16">
        <v>4.4000000000000003E-3</v>
      </c>
      <c r="T35" s="16"/>
      <c r="U35" s="16"/>
      <c r="V35" s="16"/>
      <c r="W35" s="16"/>
      <c r="X35" s="16"/>
    </row>
    <row r="36" spans="1:24" x14ac:dyDescent="0.25">
      <c r="A36" s="186" t="s">
        <v>86</v>
      </c>
      <c r="B36" s="192"/>
      <c r="C36" s="193"/>
      <c r="D36" s="16"/>
      <c r="E36" s="16"/>
      <c r="F36" s="16">
        <v>1</v>
      </c>
      <c r="G36" s="16">
        <v>1</v>
      </c>
      <c r="H36" s="16"/>
      <c r="I36" s="16"/>
      <c r="J36" s="142"/>
      <c r="K36" s="53"/>
      <c r="L36" s="16"/>
      <c r="M36" s="16"/>
      <c r="N36" s="16"/>
      <c r="O36" s="16"/>
      <c r="P36" s="16"/>
      <c r="Q36" s="16">
        <v>9.0000000000000006E-5</v>
      </c>
      <c r="R36" s="16"/>
      <c r="S36" s="16"/>
      <c r="T36" s="16"/>
      <c r="U36" s="16"/>
      <c r="V36" s="16"/>
      <c r="W36" s="16"/>
      <c r="X36" s="16"/>
    </row>
    <row r="37" spans="1:24" x14ac:dyDescent="0.25">
      <c r="A37" s="186" t="s">
        <v>49</v>
      </c>
      <c r="B37" s="192"/>
      <c r="C37" s="193"/>
      <c r="D37" s="16"/>
      <c r="E37" s="16"/>
      <c r="F37" s="16">
        <v>0.02</v>
      </c>
      <c r="G37" s="16">
        <v>0.02</v>
      </c>
      <c r="H37" s="16"/>
      <c r="I37" s="16"/>
      <c r="J37" s="142"/>
      <c r="K37" s="53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x14ac:dyDescent="0.25">
      <c r="A38" s="186" t="s">
        <v>45</v>
      </c>
      <c r="B38" s="192"/>
      <c r="C38" s="193"/>
      <c r="D38" s="16"/>
      <c r="E38" s="16"/>
      <c r="F38" s="16">
        <v>3</v>
      </c>
      <c r="G38" s="16">
        <v>3</v>
      </c>
      <c r="H38" s="16"/>
      <c r="I38" s="16"/>
      <c r="J38" s="142"/>
      <c r="K38" s="53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x14ac:dyDescent="0.25">
      <c r="A39" s="191" t="s">
        <v>35</v>
      </c>
      <c r="B39" s="187"/>
      <c r="C39" s="188"/>
      <c r="D39" s="16"/>
      <c r="E39" s="16"/>
      <c r="F39" s="16">
        <v>1</v>
      </c>
      <c r="G39" s="16">
        <v>1</v>
      </c>
      <c r="H39" s="16"/>
      <c r="I39" s="16"/>
      <c r="J39" s="142"/>
      <c r="K39" s="53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</row>
    <row r="40" spans="1:24" x14ac:dyDescent="0.25">
      <c r="A40" s="186" t="s">
        <v>53</v>
      </c>
      <c r="B40" s="192"/>
      <c r="C40" s="193"/>
      <c r="D40" s="16"/>
      <c r="E40" s="16"/>
      <c r="F40" s="16">
        <v>5</v>
      </c>
      <c r="G40" s="16">
        <v>5</v>
      </c>
      <c r="H40" s="16"/>
      <c r="I40" s="16"/>
      <c r="J40" s="142"/>
      <c r="K40" s="53"/>
      <c r="L40" s="16"/>
      <c r="M40" s="16"/>
      <c r="N40" s="16"/>
      <c r="O40" s="16"/>
      <c r="P40" s="16">
        <v>3.7000000000000002E-3</v>
      </c>
      <c r="Q40" s="16"/>
      <c r="R40" s="16"/>
      <c r="S40" s="16"/>
      <c r="T40" s="16"/>
      <c r="U40" s="16"/>
      <c r="V40" s="16"/>
      <c r="W40" s="16"/>
      <c r="X40" s="16"/>
    </row>
    <row r="41" spans="1:24" x14ac:dyDescent="0.25">
      <c r="A41" s="191" t="s">
        <v>25</v>
      </c>
      <c r="B41" s="187"/>
      <c r="C41" s="188"/>
      <c r="D41" s="16"/>
      <c r="E41" s="16"/>
      <c r="F41" s="16">
        <v>200</v>
      </c>
      <c r="G41" s="16">
        <v>200</v>
      </c>
      <c r="H41" s="16"/>
      <c r="I41" s="16"/>
      <c r="J41" s="142"/>
      <c r="K41" s="5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x14ac:dyDescent="0.25">
      <c r="A42" s="194" t="s">
        <v>313</v>
      </c>
      <c r="B42" s="195"/>
      <c r="C42" s="196"/>
      <c r="D42" s="45" t="s">
        <v>314</v>
      </c>
      <c r="E42" s="46">
        <v>100</v>
      </c>
      <c r="F42" s="46"/>
      <c r="G42" s="46"/>
      <c r="H42" s="22">
        <v>21.824999999999999</v>
      </c>
      <c r="I42" s="22">
        <v>25.18</v>
      </c>
      <c r="J42" s="22">
        <v>4.335</v>
      </c>
      <c r="K42" s="22">
        <v>331.5</v>
      </c>
      <c r="L42" s="22">
        <v>4.4999999999999998E-2</v>
      </c>
      <c r="M42" s="22">
        <v>1.38</v>
      </c>
      <c r="N42" s="22">
        <v>0</v>
      </c>
      <c r="O42" s="22">
        <v>0.15</v>
      </c>
      <c r="P42" s="57">
        <f>SUM(P43:P50)</f>
        <v>0</v>
      </c>
      <c r="Q42" s="57">
        <f t="shared" ref="Q42:S42" si="8">SUM(Q43:Q50)</f>
        <v>2.3579999999999997E-2</v>
      </c>
      <c r="R42" s="57">
        <f t="shared" si="8"/>
        <v>6.5000000000000006E-3</v>
      </c>
      <c r="S42" s="57">
        <f t="shared" si="8"/>
        <v>0.13890000000000002</v>
      </c>
      <c r="T42" s="22">
        <v>32.715000000000003</v>
      </c>
      <c r="U42" s="22">
        <v>467.25</v>
      </c>
      <c r="V42" s="22">
        <v>231.22499999999999</v>
      </c>
      <c r="W42" s="22">
        <v>33.045000000000002</v>
      </c>
      <c r="X42" s="22">
        <v>4.59</v>
      </c>
    </row>
    <row r="43" spans="1:24" x14ac:dyDescent="0.25">
      <c r="A43" s="194" t="s">
        <v>151</v>
      </c>
      <c r="B43" s="195"/>
      <c r="C43" s="196"/>
      <c r="D43" s="45"/>
      <c r="E43" s="46">
        <v>50</v>
      </c>
      <c r="F43" s="75"/>
      <c r="G43" s="75"/>
      <c r="H43" s="19"/>
      <c r="I43" s="19"/>
      <c r="J43" s="19"/>
      <c r="K43" s="19"/>
      <c r="L43" s="19"/>
      <c r="M43" s="19"/>
      <c r="N43" s="19"/>
      <c r="O43" s="19"/>
      <c r="P43" s="16"/>
      <c r="Q43" s="16"/>
      <c r="R43" s="16"/>
      <c r="S43" s="16"/>
      <c r="T43" s="19"/>
      <c r="U43" s="19"/>
      <c r="V43" s="19"/>
      <c r="W43" s="19"/>
      <c r="X43" s="19"/>
    </row>
    <row r="44" spans="1:24" x14ac:dyDescent="0.25">
      <c r="A44" s="180" t="s">
        <v>84</v>
      </c>
      <c r="B44" s="181"/>
      <c r="C44" s="182"/>
      <c r="D44" s="45"/>
      <c r="E44" s="46"/>
      <c r="F44" s="75">
        <v>214</v>
      </c>
      <c r="G44" s="75">
        <v>158</v>
      </c>
      <c r="H44" s="19"/>
      <c r="I44" s="19"/>
      <c r="J44" s="19"/>
      <c r="K44" s="19"/>
      <c r="L44" s="19"/>
      <c r="M44" s="19"/>
      <c r="N44" s="19"/>
      <c r="O44" s="19"/>
      <c r="Q44" s="17">
        <v>2.3539999999999998E-2</v>
      </c>
      <c r="R44" s="17">
        <v>6.4000000000000003E-3</v>
      </c>
      <c r="S44" s="17">
        <v>0.1348</v>
      </c>
      <c r="T44" s="19"/>
      <c r="U44" s="19"/>
      <c r="V44" s="19"/>
      <c r="W44" s="19"/>
      <c r="X44" s="19"/>
    </row>
    <row r="45" spans="1:24" x14ac:dyDescent="0.25">
      <c r="A45" s="249" t="s">
        <v>44</v>
      </c>
      <c r="B45" s="223"/>
      <c r="C45" s="224"/>
      <c r="D45" s="46"/>
      <c r="E45" s="46"/>
      <c r="F45" s="75">
        <v>12</v>
      </c>
      <c r="G45" s="75">
        <v>10</v>
      </c>
      <c r="H45" s="19"/>
      <c r="I45" s="19"/>
      <c r="J45" s="19"/>
      <c r="K45" s="19"/>
      <c r="L45" s="19"/>
      <c r="M45" s="19"/>
      <c r="N45" s="19"/>
      <c r="O45" s="19"/>
      <c r="P45" s="16"/>
      <c r="Q45" s="16"/>
      <c r="R45" s="16"/>
      <c r="S45" s="16">
        <v>3.7000000000000002E-3</v>
      </c>
      <c r="T45" s="19"/>
      <c r="U45" s="19"/>
      <c r="V45" s="19"/>
      <c r="W45" s="19"/>
      <c r="X45" s="19"/>
    </row>
    <row r="46" spans="1:24" x14ac:dyDescent="0.25">
      <c r="A46" s="191" t="s">
        <v>46</v>
      </c>
      <c r="B46" s="187"/>
      <c r="C46" s="188"/>
      <c r="D46" s="46"/>
      <c r="E46" s="46"/>
      <c r="F46" s="75">
        <v>5</v>
      </c>
      <c r="G46" s="75">
        <v>5</v>
      </c>
      <c r="H46" s="19"/>
      <c r="I46" s="19"/>
      <c r="J46" s="19"/>
      <c r="K46" s="19"/>
      <c r="L46" s="19"/>
      <c r="M46" s="19"/>
      <c r="N46" s="19"/>
      <c r="O46" s="19"/>
      <c r="P46" s="16"/>
      <c r="Q46" s="16"/>
      <c r="R46" s="16"/>
      <c r="S46" s="16"/>
      <c r="T46" s="19"/>
      <c r="U46" s="19"/>
      <c r="V46" s="19"/>
      <c r="W46" s="19"/>
      <c r="X46" s="19"/>
    </row>
    <row r="47" spans="1:24" x14ac:dyDescent="0.25">
      <c r="A47" s="186" t="s">
        <v>45</v>
      </c>
      <c r="B47" s="192"/>
      <c r="C47" s="193"/>
      <c r="D47" s="46"/>
      <c r="E47" s="46"/>
      <c r="F47" s="75">
        <v>3.2</v>
      </c>
      <c r="G47" s="75">
        <v>3.2</v>
      </c>
      <c r="H47" s="19"/>
      <c r="I47" s="19"/>
      <c r="J47" s="19"/>
      <c r="K47" s="19"/>
      <c r="L47" s="19"/>
      <c r="M47" s="19"/>
      <c r="N47" s="19"/>
      <c r="O47" s="19"/>
      <c r="P47" s="16"/>
      <c r="Q47" s="16"/>
      <c r="R47" s="16"/>
      <c r="S47" s="16"/>
      <c r="T47" s="19"/>
      <c r="U47" s="19"/>
      <c r="V47" s="19"/>
      <c r="W47" s="19"/>
      <c r="X47" s="19"/>
    </row>
    <row r="48" spans="1:24" x14ac:dyDescent="0.25">
      <c r="A48" s="186" t="s">
        <v>54</v>
      </c>
      <c r="B48" s="192"/>
      <c r="C48" s="193"/>
      <c r="D48" s="46"/>
      <c r="E48" s="46"/>
      <c r="F48" s="75">
        <v>2</v>
      </c>
      <c r="G48" s="75">
        <v>2</v>
      </c>
      <c r="H48" s="19"/>
      <c r="I48" s="19"/>
      <c r="J48" s="89"/>
      <c r="K48" s="90"/>
      <c r="L48" s="19"/>
      <c r="M48" s="19"/>
      <c r="N48" s="19"/>
      <c r="O48" s="19"/>
      <c r="P48" s="16"/>
      <c r="Q48" s="16">
        <v>4.0000000000000003E-5</v>
      </c>
      <c r="R48" s="16">
        <v>1E-4</v>
      </c>
      <c r="S48" s="16">
        <v>4.0000000000000002E-4</v>
      </c>
      <c r="T48" s="19"/>
      <c r="U48" s="19"/>
      <c r="V48" s="19"/>
      <c r="W48" s="19"/>
      <c r="X48" s="19"/>
    </row>
    <row r="49" spans="1:26" x14ac:dyDescent="0.25">
      <c r="A49" s="186" t="s">
        <v>49</v>
      </c>
      <c r="B49" s="192"/>
      <c r="C49" s="193"/>
      <c r="D49" s="16"/>
      <c r="E49" s="16"/>
      <c r="F49" s="16">
        <v>0.02</v>
      </c>
      <c r="G49" s="16">
        <v>0.02</v>
      </c>
      <c r="H49" s="16"/>
      <c r="I49" s="16"/>
      <c r="J49" s="80"/>
      <c r="K49" s="53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6" x14ac:dyDescent="0.25">
      <c r="A50" s="186" t="s">
        <v>25</v>
      </c>
      <c r="B50" s="192"/>
      <c r="C50" s="193"/>
      <c r="D50" s="46"/>
      <c r="E50" s="46"/>
      <c r="F50" s="75">
        <v>100</v>
      </c>
      <c r="G50" s="75">
        <v>100</v>
      </c>
      <c r="H50" s="19"/>
      <c r="I50" s="19"/>
      <c r="J50" s="19"/>
      <c r="K50" s="90"/>
      <c r="L50" s="19"/>
      <c r="M50" s="19"/>
      <c r="N50" s="19"/>
      <c r="O50" s="19"/>
      <c r="P50" s="16"/>
      <c r="Q50" s="16"/>
      <c r="R50" s="16"/>
      <c r="S50" s="16"/>
      <c r="T50" s="19"/>
      <c r="U50" s="19"/>
      <c r="V50" s="19"/>
      <c r="W50" s="19"/>
      <c r="X50" s="19"/>
    </row>
    <row r="51" spans="1:26" x14ac:dyDescent="0.25">
      <c r="A51" s="200" t="s">
        <v>152</v>
      </c>
      <c r="B51" s="201"/>
      <c r="C51" s="202"/>
      <c r="D51" s="15" t="s">
        <v>88</v>
      </c>
      <c r="E51" s="15">
        <v>180</v>
      </c>
      <c r="F51" s="20"/>
      <c r="G51" s="20"/>
      <c r="H51" s="15">
        <v>7.99</v>
      </c>
      <c r="I51" s="15">
        <v>9.35</v>
      </c>
      <c r="J51" s="15">
        <v>46.79</v>
      </c>
      <c r="K51" s="15">
        <v>303.68</v>
      </c>
      <c r="L51" s="15">
        <v>0.15</v>
      </c>
      <c r="M51" s="15">
        <v>0</v>
      </c>
      <c r="N51" s="15">
        <v>46.72</v>
      </c>
      <c r="O51" s="15">
        <v>7.0000000000000007E-2</v>
      </c>
      <c r="P51" s="20">
        <f>SUM(P52:P55)</f>
        <v>0.105</v>
      </c>
      <c r="Q51" s="20">
        <f t="shared" ref="Q51:S51" si="9">SUM(Q52:Q55)</f>
        <v>1.8E-3</v>
      </c>
      <c r="R51" s="20">
        <f t="shared" si="9"/>
        <v>0</v>
      </c>
      <c r="S51" s="20">
        <f t="shared" si="9"/>
        <v>0</v>
      </c>
      <c r="T51" s="15">
        <v>42.23</v>
      </c>
      <c r="U51" s="15">
        <v>161.62</v>
      </c>
      <c r="V51" s="15">
        <v>182.76</v>
      </c>
      <c r="W51" s="15">
        <v>42.82</v>
      </c>
      <c r="X51" s="15">
        <v>3.09</v>
      </c>
    </row>
    <row r="52" spans="1:26" x14ac:dyDescent="0.25">
      <c r="A52" s="200" t="s">
        <v>242</v>
      </c>
      <c r="B52" s="201"/>
      <c r="C52" s="202"/>
      <c r="D52" s="15"/>
      <c r="E52" s="15">
        <v>7</v>
      </c>
      <c r="F52" s="20"/>
      <c r="G52" s="20"/>
      <c r="H52" s="15"/>
      <c r="I52" s="15"/>
      <c r="J52" s="15"/>
      <c r="K52" s="54"/>
      <c r="L52" s="15"/>
      <c r="M52" s="15"/>
      <c r="N52" s="15"/>
      <c r="O52" s="15"/>
      <c r="P52" s="20"/>
      <c r="Q52" s="20"/>
      <c r="R52" s="20"/>
      <c r="S52" s="20"/>
      <c r="T52" s="15"/>
      <c r="U52" s="15"/>
      <c r="V52" s="15"/>
      <c r="W52" s="15"/>
      <c r="X52" s="15"/>
    </row>
    <row r="53" spans="1:26" x14ac:dyDescent="0.25">
      <c r="A53" s="203" t="s">
        <v>153</v>
      </c>
      <c r="B53" s="204"/>
      <c r="C53" s="205"/>
      <c r="D53" s="16"/>
      <c r="E53" s="16"/>
      <c r="F53" s="40">
        <v>72</v>
      </c>
      <c r="G53" s="40">
        <v>72</v>
      </c>
      <c r="H53" s="40"/>
      <c r="I53" s="40"/>
      <c r="J53" s="40"/>
      <c r="K53" s="77"/>
      <c r="L53" s="40"/>
      <c r="M53" s="40"/>
      <c r="N53" s="40"/>
      <c r="O53" s="40"/>
      <c r="P53" s="15"/>
      <c r="Q53" s="17">
        <v>1.1000000000000001E-3</v>
      </c>
      <c r="R53" s="17"/>
      <c r="S53" s="17"/>
      <c r="T53" s="40"/>
      <c r="U53" s="40"/>
      <c r="V53" s="40"/>
      <c r="W53" s="40"/>
      <c r="X53" s="40"/>
    </row>
    <row r="54" spans="1:26" x14ac:dyDescent="0.25">
      <c r="A54" s="203" t="s">
        <v>24</v>
      </c>
      <c r="B54" s="204"/>
      <c r="C54" s="205"/>
      <c r="D54" s="16"/>
      <c r="E54" s="16"/>
      <c r="F54" s="40">
        <v>7</v>
      </c>
      <c r="G54" s="40">
        <v>7</v>
      </c>
      <c r="H54" s="40"/>
      <c r="I54" s="40"/>
      <c r="J54" s="40"/>
      <c r="K54" s="77"/>
      <c r="L54" s="40"/>
      <c r="M54" s="40"/>
      <c r="N54" s="40"/>
      <c r="O54" s="40"/>
      <c r="P54" s="17">
        <v>0.105</v>
      </c>
      <c r="Q54" s="17">
        <v>6.9999999999999999E-4</v>
      </c>
      <c r="R54" s="16"/>
      <c r="S54" s="16"/>
      <c r="T54" s="40"/>
      <c r="U54" s="40"/>
      <c r="V54" s="40"/>
      <c r="W54" s="40"/>
      <c r="X54" s="40"/>
    </row>
    <row r="55" spans="1:26" x14ac:dyDescent="0.25">
      <c r="A55" s="186" t="s">
        <v>25</v>
      </c>
      <c r="B55" s="192"/>
      <c r="C55" s="193"/>
      <c r="D55" s="16"/>
      <c r="E55" s="16"/>
      <c r="F55" s="40">
        <v>129.6</v>
      </c>
      <c r="G55" s="40">
        <v>129.6</v>
      </c>
      <c r="H55" s="40"/>
      <c r="I55" s="40"/>
      <c r="J55" s="40"/>
      <c r="K55" s="77"/>
      <c r="L55" s="40"/>
      <c r="M55" s="40"/>
      <c r="N55" s="40"/>
      <c r="O55" s="40"/>
      <c r="P55" s="16"/>
      <c r="Q55" s="16"/>
      <c r="R55" s="16"/>
      <c r="S55" s="16"/>
      <c r="T55" s="40"/>
      <c r="U55" s="40"/>
      <c r="V55" s="40"/>
      <c r="W55" s="40"/>
      <c r="X55" s="40"/>
    </row>
    <row r="56" spans="1:26" s="5" customFormat="1" x14ac:dyDescent="0.25">
      <c r="A56" s="215" t="s">
        <v>315</v>
      </c>
      <c r="B56" s="216"/>
      <c r="C56" s="217"/>
      <c r="D56" s="24" t="s">
        <v>306</v>
      </c>
      <c r="E56" s="15">
        <v>100</v>
      </c>
      <c r="F56" s="15">
        <v>105.2</v>
      </c>
      <c r="G56" s="15"/>
      <c r="H56" s="15">
        <v>0.7</v>
      </c>
      <c r="I56" s="15">
        <v>0.1</v>
      </c>
      <c r="J56" s="15">
        <v>1.9</v>
      </c>
      <c r="K56" s="54">
        <v>12</v>
      </c>
      <c r="L56" s="15">
        <v>0.04</v>
      </c>
      <c r="M56" s="15">
        <v>4.9000000000000004</v>
      </c>
      <c r="N56" s="15">
        <v>0</v>
      </c>
      <c r="O56" s="15">
        <v>0.02</v>
      </c>
      <c r="P56" s="57">
        <v>0</v>
      </c>
      <c r="Q56" s="57">
        <v>0</v>
      </c>
      <c r="R56" s="57">
        <v>0</v>
      </c>
      <c r="S56" s="57">
        <v>0</v>
      </c>
      <c r="T56" s="15">
        <v>17</v>
      </c>
      <c r="U56" s="15">
        <v>196</v>
      </c>
      <c r="V56" s="15">
        <v>30</v>
      </c>
      <c r="W56" s="15">
        <v>14</v>
      </c>
      <c r="X56" s="15">
        <v>0.5</v>
      </c>
      <c r="Y56"/>
      <c r="Z56"/>
    </row>
    <row r="57" spans="1:26" ht="12" customHeight="1" x14ac:dyDescent="0.25">
      <c r="A57" s="155" t="s">
        <v>116</v>
      </c>
      <c r="B57" s="156"/>
      <c r="C57" s="157"/>
      <c r="D57" s="15" t="s">
        <v>117</v>
      </c>
      <c r="E57" s="15">
        <v>200</v>
      </c>
      <c r="F57" s="15"/>
      <c r="G57" s="15"/>
      <c r="H57" s="15">
        <v>0.66</v>
      </c>
      <c r="I57" s="15">
        <v>0.09</v>
      </c>
      <c r="J57" s="15">
        <v>32.01</v>
      </c>
      <c r="K57" s="54">
        <v>132.80000000000001</v>
      </c>
      <c r="L57" s="15">
        <v>1.6E-2</v>
      </c>
      <c r="M57" s="15">
        <v>0.72</v>
      </c>
      <c r="N57" s="15">
        <v>0</v>
      </c>
      <c r="O57" s="15">
        <v>0.02</v>
      </c>
      <c r="P57" s="21">
        <f>SUM(P58:P62)</f>
        <v>0</v>
      </c>
      <c r="Q57" s="21">
        <f t="shared" ref="Q57:S57" si="10">SUM(Q58:Q62)</f>
        <v>2.3E-3</v>
      </c>
      <c r="R57" s="21">
        <f t="shared" si="10"/>
        <v>0</v>
      </c>
      <c r="S57" s="21">
        <f t="shared" si="10"/>
        <v>0</v>
      </c>
      <c r="T57" s="15">
        <v>32.479999999999997</v>
      </c>
      <c r="U57" s="15">
        <v>229.8</v>
      </c>
      <c r="V57" s="15">
        <v>23.44</v>
      </c>
      <c r="W57" s="15">
        <v>17.46</v>
      </c>
      <c r="X57" s="15">
        <v>0.69</v>
      </c>
    </row>
    <row r="58" spans="1:26" ht="13.5" customHeight="1" x14ac:dyDescent="0.25">
      <c r="A58" s="191" t="s">
        <v>118</v>
      </c>
      <c r="B58" s="187"/>
      <c r="C58" s="188"/>
      <c r="D58" s="17"/>
      <c r="E58" s="17"/>
      <c r="F58" s="17">
        <v>20</v>
      </c>
      <c r="G58" s="17">
        <v>20</v>
      </c>
      <c r="H58" s="17"/>
      <c r="I58" s="17"/>
      <c r="J58" s="17"/>
      <c r="K58" s="17"/>
      <c r="L58" s="17"/>
      <c r="M58" s="17"/>
      <c r="N58" s="17"/>
      <c r="O58" s="17"/>
      <c r="P58" s="15"/>
      <c r="Q58" s="15"/>
      <c r="R58" s="15"/>
      <c r="S58" s="15"/>
      <c r="T58" s="17"/>
      <c r="U58" s="17"/>
      <c r="V58" s="17"/>
      <c r="W58" s="17"/>
      <c r="X58" s="17"/>
    </row>
    <row r="59" spans="1:26" ht="13.5" customHeight="1" x14ac:dyDescent="0.25">
      <c r="A59" s="186" t="s">
        <v>23</v>
      </c>
      <c r="B59" s="187"/>
      <c r="C59" s="188"/>
      <c r="D59" s="17"/>
      <c r="E59" s="17"/>
      <c r="F59" s="17">
        <v>10</v>
      </c>
      <c r="G59" s="17">
        <v>10</v>
      </c>
      <c r="H59" s="17"/>
      <c r="I59" s="17"/>
      <c r="J59" s="17"/>
      <c r="K59" s="17"/>
      <c r="L59" s="17"/>
      <c r="M59" s="17"/>
      <c r="N59" s="17"/>
      <c r="O59" s="17"/>
      <c r="P59" s="16"/>
      <c r="Q59" s="16"/>
      <c r="R59" s="16"/>
      <c r="S59" s="16"/>
      <c r="T59" s="17"/>
      <c r="U59" s="17"/>
      <c r="V59" s="17"/>
      <c r="W59" s="17"/>
      <c r="X59" s="17"/>
    </row>
    <row r="60" spans="1:26" ht="13.5" customHeight="1" x14ac:dyDescent="0.25">
      <c r="A60" s="191" t="s">
        <v>114</v>
      </c>
      <c r="B60" s="187"/>
      <c r="C60" s="188"/>
      <c r="D60" s="17"/>
      <c r="E60" s="17"/>
      <c r="F60" s="17">
        <v>0.2</v>
      </c>
      <c r="G60" s="17">
        <v>0.2</v>
      </c>
      <c r="H60" s="17"/>
      <c r="I60" s="17"/>
      <c r="J60" s="17"/>
      <c r="K60" s="17"/>
      <c r="L60" s="17"/>
      <c r="M60" s="17"/>
      <c r="N60" s="17"/>
      <c r="O60" s="17"/>
      <c r="P60" s="16"/>
      <c r="Q60" s="16"/>
      <c r="R60" s="16"/>
      <c r="S60" s="16"/>
      <c r="T60" s="17"/>
      <c r="U60" s="17"/>
      <c r="V60" s="17"/>
      <c r="W60" s="17"/>
      <c r="X60" s="17"/>
    </row>
    <row r="61" spans="1:26" ht="12" customHeight="1" x14ac:dyDescent="0.25">
      <c r="A61" s="191" t="s">
        <v>25</v>
      </c>
      <c r="B61" s="187"/>
      <c r="C61" s="188"/>
      <c r="D61" s="17"/>
      <c r="E61" s="17"/>
      <c r="F61" s="17">
        <v>200</v>
      </c>
      <c r="G61" s="17">
        <v>200</v>
      </c>
      <c r="H61" s="17"/>
      <c r="I61" s="17"/>
      <c r="J61" s="17"/>
      <c r="K61" s="17"/>
      <c r="L61" s="17"/>
      <c r="M61" s="17"/>
      <c r="N61" s="17"/>
      <c r="O61" s="17"/>
      <c r="P61" s="16"/>
      <c r="Q61" s="16"/>
      <c r="R61" s="16"/>
      <c r="S61" s="16"/>
      <c r="T61" s="17"/>
      <c r="U61" s="17"/>
      <c r="V61" s="17"/>
      <c r="W61" s="17"/>
      <c r="X61" s="17"/>
    </row>
    <row r="62" spans="1:26" ht="13.5" customHeight="1" x14ac:dyDescent="0.25">
      <c r="A62" s="207" t="s">
        <v>244</v>
      </c>
      <c r="B62" s="208"/>
      <c r="C62" s="209"/>
      <c r="D62" s="15"/>
      <c r="E62" s="15">
        <v>5</v>
      </c>
      <c r="F62" s="57"/>
      <c r="G62" s="47"/>
      <c r="H62" s="15"/>
      <c r="I62" s="15"/>
      <c r="J62" s="15"/>
      <c r="K62" s="54"/>
      <c r="L62" s="16"/>
      <c r="M62" s="16"/>
      <c r="N62" s="16"/>
      <c r="O62" s="16"/>
      <c r="P62" s="16"/>
      <c r="Q62" s="22">
        <v>2.3E-3</v>
      </c>
      <c r="R62" s="16"/>
      <c r="S62" s="16"/>
      <c r="T62" s="16"/>
      <c r="U62" s="16"/>
      <c r="V62" s="16"/>
      <c r="W62" s="16"/>
      <c r="X62" s="16"/>
    </row>
    <row r="63" spans="1:26" ht="12.75" customHeight="1" x14ac:dyDescent="0.25">
      <c r="A63" s="155" t="s">
        <v>30</v>
      </c>
      <c r="B63" s="156"/>
      <c r="C63" s="157"/>
      <c r="D63" s="61"/>
      <c r="E63" s="24">
        <v>90</v>
      </c>
      <c r="F63" s="24">
        <v>90</v>
      </c>
      <c r="G63" s="24"/>
      <c r="H63" s="24">
        <v>7.11</v>
      </c>
      <c r="I63" s="24">
        <v>0.9</v>
      </c>
      <c r="J63" s="24">
        <v>43.47</v>
      </c>
      <c r="K63" s="24">
        <v>211.5</v>
      </c>
      <c r="L63" s="21">
        <v>0.14000000000000001</v>
      </c>
      <c r="M63" s="21">
        <v>0</v>
      </c>
      <c r="N63" s="21">
        <v>0</v>
      </c>
      <c r="O63" s="21">
        <v>0.05</v>
      </c>
      <c r="P63" s="15">
        <v>0</v>
      </c>
      <c r="Q63" s="15">
        <v>5.0000000000000001E-3</v>
      </c>
      <c r="R63" s="15">
        <v>1.9800000000000002E-2</v>
      </c>
      <c r="S63" s="15">
        <v>2.5999999999999999E-2</v>
      </c>
      <c r="T63" s="21">
        <v>20.7</v>
      </c>
      <c r="U63" s="21">
        <v>119.71</v>
      </c>
      <c r="V63" s="21">
        <v>78.3</v>
      </c>
      <c r="W63" s="21">
        <v>29.7</v>
      </c>
      <c r="X63" s="21">
        <v>1.8</v>
      </c>
    </row>
    <row r="64" spans="1:26" x14ac:dyDescent="0.25">
      <c r="A64" s="155" t="s">
        <v>268</v>
      </c>
      <c r="B64" s="156"/>
      <c r="C64" s="157"/>
      <c r="D64" s="16"/>
      <c r="E64" s="15">
        <v>60</v>
      </c>
      <c r="F64" s="15"/>
      <c r="G64" s="15"/>
      <c r="H64" s="20">
        <v>4.62</v>
      </c>
      <c r="I64" s="20">
        <v>0.84</v>
      </c>
      <c r="J64" s="20">
        <v>22.63</v>
      </c>
      <c r="K64" s="126">
        <v>120.65</v>
      </c>
      <c r="L64" s="15">
        <v>0.12</v>
      </c>
      <c r="M64" s="15">
        <v>0</v>
      </c>
      <c r="N64" s="15">
        <v>0</v>
      </c>
      <c r="O64" s="15">
        <v>0.05</v>
      </c>
      <c r="P64" s="57">
        <v>0</v>
      </c>
      <c r="Q64" s="57">
        <v>3.3999999999999998E-3</v>
      </c>
      <c r="R64" s="57">
        <v>0</v>
      </c>
      <c r="S64" s="57">
        <v>0</v>
      </c>
      <c r="T64" s="15">
        <v>9.9</v>
      </c>
      <c r="U64" s="15">
        <v>146.47999999999999</v>
      </c>
      <c r="V64" s="15">
        <v>116.45</v>
      </c>
      <c r="W64" s="15">
        <v>34.21</v>
      </c>
      <c r="X64" s="15">
        <v>2.7</v>
      </c>
    </row>
    <row r="65" spans="1:24" ht="13.5" customHeight="1" x14ac:dyDescent="0.25">
      <c r="A65" s="155" t="s">
        <v>261</v>
      </c>
      <c r="B65" s="156"/>
      <c r="C65" s="157"/>
      <c r="D65" s="16"/>
      <c r="E65" s="15">
        <f>SUM(E28:E64)</f>
        <v>1047</v>
      </c>
      <c r="F65" s="15"/>
      <c r="G65" s="15"/>
      <c r="H65" s="15">
        <f t="shared" ref="H65:O65" si="11">SUM(H28:H64)</f>
        <v>46.464999999999996</v>
      </c>
      <c r="I65" s="15">
        <f t="shared" si="11"/>
        <v>41.570000000000007</v>
      </c>
      <c r="J65" s="15">
        <f t="shared" si="11"/>
        <v>165.29499999999999</v>
      </c>
      <c r="K65" s="15">
        <f t="shared" si="11"/>
        <v>1239.8800000000001</v>
      </c>
      <c r="L65" s="15">
        <f t="shared" si="11"/>
        <v>0.60600000000000009</v>
      </c>
      <c r="M65" s="15">
        <f t="shared" si="11"/>
        <v>13.700000000000001</v>
      </c>
      <c r="N65" s="15">
        <f t="shared" si="11"/>
        <v>46.72</v>
      </c>
      <c r="O65" s="15">
        <f t="shared" si="11"/>
        <v>0.42000000000000004</v>
      </c>
      <c r="P65" s="57">
        <f>SUM(P64+P63+P62+P57+P56+P51+P42+P28)</f>
        <v>0.10869999999999999</v>
      </c>
      <c r="Q65" s="57">
        <f t="shared" ref="Q65:S65" si="12">SUM(Q64+Q63+Q62+Q57+Q56+Q51+Q42+Q28)</f>
        <v>4.3119999999999999E-2</v>
      </c>
      <c r="R65" s="57">
        <f t="shared" si="12"/>
        <v>3.7290000000000004E-2</v>
      </c>
      <c r="S65" s="57">
        <f t="shared" si="12"/>
        <v>0.17340000000000003</v>
      </c>
      <c r="T65" s="15">
        <f>SUM(T28:T64)</f>
        <v>209.19499999999999</v>
      </c>
      <c r="U65" s="15">
        <f>SUM(U28:U64)</f>
        <v>1786.43</v>
      </c>
      <c r="V65" s="15">
        <f>SUM(V28:V64)</f>
        <v>761.67500000000007</v>
      </c>
      <c r="W65" s="15">
        <f>SUM(W28:W64)</f>
        <v>205.685</v>
      </c>
      <c r="X65" s="15">
        <f>SUM(X28:X64)</f>
        <v>15.09</v>
      </c>
    </row>
    <row r="66" spans="1:24" x14ac:dyDescent="0.25">
      <c r="A66" s="194"/>
      <c r="B66" s="195"/>
      <c r="C66" s="196"/>
      <c r="D66" s="196" t="s">
        <v>60</v>
      </c>
      <c r="E66" s="251"/>
      <c r="F66" s="251"/>
      <c r="G66" s="251"/>
      <c r="H66" s="19"/>
      <c r="I66" s="19"/>
      <c r="J66" s="19"/>
      <c r="K66" s="19"/>
      <c r="L66" s="19"/>
      <c r="M66" s="19"/>
      <c r="N66" s="19"/>
      <c r="O66" s="19"/>
      <c r="P66" s="15"/>
      <c r="Q66" s="15"/>
      <c r="R66" s="15"/>
      <c r="S66" s="15"/>
      <c r="T66" s="19"/>
      <c r="U66" s="19"/>
      <c r="V66" s="19"/>
      <c r="W66" s="19"/>
      <c r="X66" s="19"/>
    </row>
    <row r="67" spans="1:24" x14ac:dyDescent="0.25">
      <c r="A67" s="155" t="s">
        <v>275</v>
      </c>
      <c r="B67" s="156"/>
      <c r="C67" s="157"/>
      <c r="D67" s="15" t="s">
        <v>238</v>
      </c>
      <c r="E67" s="15">
        <v>100</v>
      </c>
      <c r="F67" s="15"/>
      <c r="G67" s="15"/>
      <c r="H67" s="15">
        <v>7.8</v>
      </c>
      <c r="I67" s="15">
        <v>6.12</v>
      </c>
      <c r="J67" s="15">
        <v>47.8</v>
      </c>
      <c r="K67" s="15">
        <v>278</v>
      </c>
      <c r="L67" s="15">
        <v>2.82</v>
      </c>
      <c r="M67" s="15">
        <v>0</v>
      </c>
      <c r="N67" s="15">
        <v>6</v>
      </c>
      <c r="O67" s="15">
        <v>0.08</v>
      </c>
      <c r="P67" s="57">
        <f>SUM(P68:P75)</f>
        <v>0.80279999999999996</v>
      </c>
      <c r="Q67" s="57">
        <f t="shared" ref="Q67:S67" si="13">SUM(Q68:Q75)</f>
        <v>2.1299999999999999E-3</v>
      </c>
      <c r="R67" s="57">
        <f t="shared" si="13"/>
        <v>4.4799999999999996E-3</v>
      </c>
      <c r="S67" s="57">
        <f t="shared" si="13"/>
        <v>1.9599999999999999E-2</v>
      </c>
      <c r="T67" s="15">
        <v>22.6</v>
      </c>
      <c r="U67" s="15">
        <v>135.19999999999999</v>
      </c>
      <c r="V67" s="15">
        <v>78.400000000000006</v>
      </c>
      <c r="W67" s="15">
        <v>30.4</v>
      </c>
      <c r="X67" s="15">
        <v>1.46</v>
      </c>
    </row>
    <row r="68" spans="1:24" x14ac:dyDescent="0.25">
      <c r="A68" s="186" t="s">
        <v>54</v>
      </c>
      <c r="B68" s="192"/>
      <c r="C68" s="193"/>
      <c r="D68" s="15"/>
      <c r="E68" s="62"/>
      <c r="F68" s="16">
        <v>70</v>
      </c>
      <c r="G68" s="80">
        <v>70</v>
      </c>
      <c r="H68" s="15"/>
      <c r="I68" s="15"/>
      <c r="J68" s="15"/>
      <c r="K68" s="15"/>
      <c r="L68" s="16"/>
      <c r="M68" s="16"/>
      <c r="N68" s="16"/>
      <c r="O68" s="16"/>
      <c r="P68" s="22"/>
      <c r="Q68" s="146">
        <v>1.4E-3</v>
      </c>
      <c r="R68" s="146">
        <v>4.1999999999999997E-3</v>
      </c>
      <c r="S68" s="146">
        <v>1.54E-2</v>
      </c>
      <c r="T68" s="16"/>
      <c r="U68" s="16"/>
      <c r="V68" s="16"/>
      <c r="W68" s="16"/>
      <c r="X68" s="16"/>
    </row>
    <row r="69" spans="1:24" x14ac:dyDescent="0.25">
      <c r="A69" s="186" t="s">
        <v>159</v>
      </c>
      <c r="B69" s="192"/>
      <c r="C69" s="193"/>
      <c r="D69" s="15"/>
      <c r="E69" s="62"/>
      <c r="F69" s="16">
        <v>1.42</v>
      </c>
      <c r="G69" s="80">
        <v>1.42</v>
      </c>
      <c r="H69" s="15"/>
      <c r="I69" s="15"/>
      <c r="J69" s="15"/>
      <c r="K69" s="15"/>
      <c r="L69" s="16"/>
      <c r="M69" s="16"/>
      <c r="N69" s="16"/>
      <c r="O69" s="16"/>
      <c r="P69" s="15"/>
      <c r="Q69" s="17">
        <v>3.0000000000000001E-5</v>
      </c>
      <c r="R69" s="17">
        <v>8.0000000000000007E-5</v>
      </c>
      <c r="S69" s="17">
        <v>3.0000000000000001E-3</v>
      </c>
      <c r="T69" s="16"/>
      <c r="U69" s="16"/>
      <c r="V69" s="16"/>
      <c r="W69" s="16"/>
      <c r="X69" s="16"/>
    </row>
    <row r="70" spans="1:24" x14ac:dyDescent="0.25">
      <c r="A70" s="186" t="s">
        <v>233</v>
      </c>
      <c r="B70" s="192"/>
      <c r="C70" s="193"/>
      <c r="D70" s="15"/>
      <c r="E70" s="62"/>
      <c r="F70" s="16">
        <v>7.14</v>
      </c>
      <c r="G70" s="80">
        <v>7.14</v>
      </c>
      <c r="H70" s="15"/>
      <c r="I70" s="15"/>
      <c r="J70" s="15"/>
      <c r="K70" s="15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</row>
    <row r="71" spans="1:24" x14ac:dyDescent="0.25">
      <c r="A71" s="186" t="s">
        <v>66</v>
      </c>
      <c r="B71" s="192"/>
      <c r="C71" s="193"/>
      <c r="D71" s="15"/>
      <c r="E71" s="62"/>
      <c r="F71" s="16">
        <v>6.4</v>
      </c>
      <c r="G71" s="80">
        <v>6.4</v>
      </c>
      <c r="H71" s="15"/>
      <c r="I71" s="15"/>
      <c r="J71" s="15"/>
      <c r="K71" s="15"/>
      <c r="L71" s="16"/>
      <c r="M71" s="16"/>
      <c r="N71" s="16"/>
      <c r="O71" s="16"/>
      <c r="P71" s="16">
        <v>0.68479999999999996</v>
      </c>
      <c r="Q71" s="16"/>
      <c r="R71" s="16"/>
      <c r="S71" s="16"/>
      <c r="T71" s="16"/>
      <c r="U71" s="16"/>
      <c r="V71" s="16"/>
      <c r="W71" s="16"/>
      <c r="X71" s="16"/>
    </row>
    <row r="72" spans="1:24" s="4" customFormat="1" ht="12.75" customHeight="1" x14ac:dyDescent="0.2">
      <c r="A72" s="186" t="s">
        <v>123</v>
      </c>
      <c r="B72" s="192"/>
      <c r="C72" s="193"/>
      <c r="D72" s="17"/>
      <c r="E72" s="82"/>
      <c r="F72" s="17">
        <v>2.14</v>
      </c>
      <c r="G72" s="83">
        <v>2.14</v>
      </c>
      <c r="H72" s="17"/>
      <c r="I72" s="17"/>
      <c r="J72" s="17"/>
      <c r="K72" s="17"/>
      <c r="L72" s="17"/>
      <c r="M72" s="17"/>
      <c r="N72" s="17"/>
      <c r="O72" s="17"/>
      <c r="P72" s="16">
        <v>0.11799999999999999</v>
      </c>
      <c r="Q72" s="16">
        <v>6.9999999999999999E-4</v>
      </c>
      <c r="R72" s="16">
        <v>2.0000000000000001E-4</v>
      </c>
      <c r="S72" s="16">
        <v>1.1999999999999999E-3</v>
      </c>
      <c r="T72" s="17"/>
      <c r="U72" s="17"/>
      <c r="V72" s="17"/>
      <c r="W72" s="17"/>
      <c r="X72" s="17"/>
    </row>
    <row r="73" spans="1:24" s="4" customFormat="1" ht="12.75" customHeight="1" x14ac:dyDescent="0.2">
      <c r="A73" s="186" t="s">
        <v>124</v>
      </c>
      <c r="B73" s="192"/>
      <c r="C73" s="193"/>
      <c r="D73" s="17"/>
      <c r="E73" s="82"/>
      <c r="F73" s="17">
        <v>3.6</v>
      </c>
      <c r="G73" s="83">
        <v>3.6</v>
      </c>
      <c r="H73" s="17"/>
      <c r="I73" s="17"/>
      <c r="J73" s="17"/>
      <c r="K73" s="17"/>
      <c r="L73" s="17"/>
      <c r="M73" s="17"/>
      <c r="N73" s="17"/>
      <c r="O73" s="17"/>
      <c r="P73" s="16"/>
      <c r="Q73" s="16"/>
      <c r="R73" s="16"/>
      <c r="S73" s="16"/>
      <c r="T73" s="17"/>
      <c r="U73" s="17"/>
      <c r="V73" s="17"/>
      <c r="W73" s="17"/>
      <c r="X73" s="17"/>
    </row>
    <row r="74" spans="1:24" x14ac:dyDescent="0.25">
      <c r="A74" s="186" t="s">
        <v>69</v>
      </c>
      <c r="B74" s="192"/>
      <c r="C74" s="193"/>
      <c r="D74" s="15"/>
      <c r="E74" s="62"/>
      <c r="F74" s="16">
        <v>0.7</v>
      </c>
      <c r="G74" s="80">
        <v>0.7</v>
      </c>
      <c r="H74" s="15"/>
      <c r="I74" s="15"/>
      <c r="J74" s="15"/>
      <c r="K74" s="15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x14ac:dyDescent="0.25">
      <c r="A75" s="186" t="s">
        <v>25</v>
      </c>
      <c r="B75" s="192"/>
      <c r="C75" s="193"/>
      <c r="D75" s="15"/>
      <c r="E75" s="62"/>
      <c r="F75" s="16">
        <v>28.6</v>
      </c>
      <c r="G75" s="80">
        <v>28.6</v>
      </c>
      <c r="H75" s="15"/>
      <c r="I75" s="15"/>
      <c r="J75" s="15"/>
      <c r="K75" s="15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x14ac:dyDescent="0.25">
      <c r="A76" s="206" t="s">
        <v>57</v>
      </c>
      <c r="B76" s="206"/>
      <c r="C76" s="206"/>
      <c r="D76" s="55" t="s">
        <v>58</v>
      </c>
      <c r="E76" s="20">
        <v>200</v>
      </c>
      <c r="F76" s="20"/>
      <c r="G76" s="20"/>
      <c r="H76" s="15">
        <v>1</v>
      </c>
      <c r="I76" s="15">
        <v>0</v>
      </c>
      <c r="J76" s="15">
        <v>20.2</v>
      </c>
      <c r="K76" s="15">
        <v>84.8</v>
      </c>
      <c r="L76" s="15">
        <v>0.02</v>
      </c>
      <c r="M76" s="15">
        <v>4</v>
      </c>
      <c r="N76" s="15">
        <v>0</v>
      </c>
      <c r="O76" s="15">
        <v>0.02</v>
      </c>
      <c r="P76" s="57">
        <v>0</v>
      </c>
      <c r="Q76" s="57">
        <v>0</v>
      </c>
      <c r="R76" s="57">
        <v>0</v>
      </c>
      <c r="S76" s="57">
        <v>0</v>
      </c>
      <c r="T76" s="15">
        <v>14</v>
      </c>
      <c r="U76" s="15">
        <v>240</v>
      </c>
      <c r="V76" s="15">
        <v>14</v>
      </c>
      <c r="W76" s="15">
        <v>8</v>
      </c>
      <c r="X76" s="15">
        <v>2.8</v>
      </c>
    </row>
    <row r="77" spans="1:24" x14ac:dyDescent="0.25">
      <c r="A77" s="155" t="s">
        <v>262</v>
      </c>
      <c r="B77" s="156"/>
      <c r="C77" s="157"/>
      <c r="D77" s="16"/>
      <c r="E77" s="15">
        <f>SUM(E67:E76)</f>
        <v>300</v>
      </c>
      <c r="F77" s="15"/>
      <c r="G77" s="15"/>
      <c r="H77" s="15">
        <f t="shared" ref="H77:T77" si="14">SUM(H67:H76)</f>
        <v>8.8000000000000007</v>
      </c>
      <c r="I77" s="15">
        <f t="shared" si="14"/>
        <v>6.12</v>
      </c>
      <c r="J77" s="15">
        <f t="shared" si="14"/>
        <v>68</v>
      </c>
      <c r="K77" s="15">
        <f t="shared" si="14"/>
        <v>362.8</v>
      </c>
      <c r="L77" s="15">
        <f t="shared" si="14"/>
        <v>2.84</v>
      </c>
      <c r="M77" s="15">
        <f t="shared" si="14"/>
        <v>4</v>
      </c>
      <c r="N77" s="15">
        <f t="shared" si="14"/>
        <v>6</v>
      </c>
      <c r="O77" s="15">
        <f t="shared" si="14"/>
        <v>0.1</v>
      </c>
      <c r="P77" s="57">
        <f>SUM(P67+P76)</f>
        <v>0.80279999999999996</v>
      </c>
      <c r="Q77" s="57">
        <f t="shared" ref="Q77:S77" si="15">SUM(Q67+Q76)</f>
        <v>2.1299999999999999E-3</v>
      </c>
      <c r="R77" s="57">
        <f t="shared" si="15"/>
        <v>4.4799999999999996E-3</v>
      </c>
      <c r="S77" s="57">
        <f t="shared" si="15"/>
        <v>1.9599999999999999E-2</v>
      </c>
      <c r="T77" s="15">
        <f t="shared" si="14"/>
        <v>36.6</v>
      </c>
      <c r="U77" s="15"/>
      <c r="V77" s="15">
        <f>SUM(V67:V76)</f>
        <v>92.4</v>
      </c>
      <c r="W77" s="15">
        <f>SUM(W67:W76)</f>
        <v>38.4</v>
      </c>
      <c r="X77" s="15">
        <f>SUM(X67:X76)</f>
        <v>4.26</v>
      </c>
    </row>
    <row r="78" spans="1:24" x14ac:dyDescent="0.25">
      <c r="A78" s="194"/>
      <c r="B78" s="195"/>
      <c r="C78" s="196"/>
      <c r="D78" s="196" t="s">
        <v>70</v>
      </c>
      <c r="E78" s="251"/>
      <c r="F78" s="251"/>
      <c r="G78" s="251"/>
      <c r="H78" s="19"/>
      <c r="I78" s="19"/>
      <c r="J78" s="19"/>
      <c r="K78" s="19"/>
      <c r="L78" s="19"/>
      <c r="M78" s="19"/>
      <c r="N78" s="19"/>
      <c r="O78" s="19"/>
      <c r="P78" s="16"/>
      <c r="Q78" s="16"/>
      <c r="R78" s="16"/>
      <c r="S78" s="16"/>
      <c r="T78" s="19"/>
      <c r="U78" s="19"/>
      <c r="V78" s="19"/>
      <c r="W78" s="19"/>
      <c r="X78" s="19"/>
    </row>
    <row r="79" spans="1:24" s="31" customFormat="1" ht="15" customHeight="1" x14ac:dyDescent="0.2">
      <c r="A79" s="155" t="s">
        <v>276</v>
      </c>
      <c r="B79" s="156"/>
      <c r="C79" s="157"/>
      <c r="D79" s="15" t="s">
        <v>279</v>
      </c>
      <c r="E79" s="15">
        <v>110</v>
      </c>
      <c r="F79" s="15"/>
      <c r="G79" s="15"/>
      <c r="H79" s="15">
        <v>17.47</v>
      </c>
      <c r="I79" s="15">
        <v>26.02</v>
      </c>
      <c r="J79" s="15">
        <v>6.63</v>
      </c>
      <c r="K79" s="15">
        <v>330.12</v>
      </c>
      <c r="L79" s="15">
        <v>0.05</v>
      </c>
      <c r="M79" s="15">
        <v>1.91</v>
      </c>
      <c r="N79" s="15">
        <v>137.29</v>
      </c>
      <c r="O79" s="15">
        <v>0.16</v>
      </c>
      <c r="P79" s="57">
        <f>SUM(P81:P85)</f>
        <v>0.21299999999999999</v>
      </c>
      <c r="Q79" s="57">
        <f t="shared" ref="Q79:S79" si="16">SUM(Q81:Q85)</f>
        <v>3.0999999999999999E-3</v>
      </c>
      <c r="R79" s="57">
        <f t="shared" si="16"/>
        <v>1.593E-2</v>
      </c>
      <c r="S79" s="57">
        <f t="shared" si="16"/>
        <v>0.15660000000000002</v>
      </c>
      <c r="T79" s="15">
        <v>75.459999999999994</v>
      </c>
      <c r="U79" s="15">
        <v>133.28</v>
      </c>
      <c r="V79" s="15">
        <v>115.28</v>
      </c>
      <c r="W79" s="15">
        <v>19.02</v>
      </c>
      <c r="X79" s="15">
        <v>1.6</v>
      </c>
    </row>
    <row r="80" spans="1:24" s="31" customFormat="1" ht="14.25" customHeight="1" x14ac:dyDescent="0.2">
      <c r="A80" s="155" t="s">
        <v>277</v>
      </c>
      <c r="B80" s="156"/>
      <c r="C80" s="157"/>
      <c r="D80" s="15"/>
      <c r="E80" s="15">
        <v>8</v>
      </c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6"/>
      <c r="Q80" s="16"/>
      <c r="R80" s="16"/>
      <c r="S80" s="16"/>
      <c r="T80" s="15"/>
      <c r="U80" s="15"/>
      <c r="V80" s="15"/>
      <c r="W80" s="15"/>
      <c r="X80" s="15"/>
    </row>
    <row r="81" spans="1:24" s="31" customFormat="1" ht="15" customHeight="1" x14ac:dyDescent="0.2">
      <c r="A81" s="191" t="s">
        <v>265</v>
      </c>
      <c r="B81" s="187"/>
      <c r="C81" s="188"/>
      <c r="D81" s="16"/>
      <c r="E81" s="16"/>
      <c r="F81" s="16">
        <v>104.5</v>
      </c>
      <c r="G81" s="16">
        <v>104.5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>
        <v>1.4630000000000001E-2</v>
      </c>
      <c r="S81" s="16">
        <v>0.14630000000000001</v>
      </c>
      <c r="T81" s="16"/>
      <c r="U81" s="16"/>
      <c r="V81" s="16"/>
      <c r="W81" s="16"/>
      <c r="X81" s="16"/>
    </row>
    <row r="82" spans="1:24" s="31" customFormat="1" ht="15" customHeight="1" x14ac:dyDescent="0.2">
      <c r="A82" s="186" t="s">
        <v>278</v>
      </c>
      <c r="B82" s="192"/>
      <c r="C82" s="193"/>
      <c r="D82" s="16"/>
      <c r="E82" s="16"/>
      <c r="F82" s="16">
        <v>9.6</v>
      </c>
      <c r="G82" s="16">
        <v>9.6</v>
      </c>
      <c r="H82" s="16"/>
      <c r="I82" s="16"/>
      <c r="J82" s="16"/>
      <c r="K82" s="16"/>
      <c r="L82" s="16"/>
      <c r="M82" s="16"/>
      <c r="N82" s="16"/>
      <c r="O82" s="16"/>
      <c r="P82" s="15"/>
      <c r="Q82" s="17">
        <v>1E-4</v>
      </c>
      <c r="R82" s="17">
        <v>1.1000000000000001E-3</v>
      </c>
      <c r="S82" s="17">
        <v>4.7999999999999996E-3</v>
      </c>
      <c r="T82" s="16"/>
      <c r="U82" s="16"/>
      <c r="V82" s="16"/>
      <c r="W82" s="16"/>
      <c r="X82" s="16"/>
    </row>
    <row r="83" spans="1:24" s="31" customFormat="1" ht="12.75" customHeight="1" x14ac:dyDescent="0.2">
      <c r="A83" s="186" t="s">
        <v>22</v>
      </c>
      <c r="B83" s="192"/>
      <c r="C83" s="193"/>
      <c r="D83" s="16"/>
      <c r="E83" s="16"/>
      <c r="F83" s="16">
        <v>11</v>
      </c>
      <c r="G83" s="16">
        <v>11</v>
      </c>
      <c r="H83" s="16"/>
      <c r="I83" s="16"/>
      <c r="J83" s="16"/>
      <c r="K83" s="16"/>
      <c r="L83" s="16"/>
      <c r="M83" s="16"/>
      <c r="N83" s="16"/>
      <c r="O83" s="16"/>
      <c r="P83" s="16">
        <v>3.3000000000000002E-2</v>
      </c>
      <c r="Q83" s="16">
        <v>1.8E-3</v>
      </c>
      <c r="R83" s="16">
        <v>2.0000000000000001E-4</v>
      </c>
      <c r="S83" s="16">
        <v>5.4999999999999997E-3</v>
      </c>
      <c r="T83" s="16"/>
      <c r="U83" s="16"/>
      <c r="V83" s="16"/>
      <c r="W83" s="16"/>
      <c r="X83" s="16"/>
    </row>
    <row r="84" spans="1:24" s="31" customFormat="1" ht="13.5" customHeight="1" x14ac:dyDescent="0.2">
      <c r="A84" s="186" t="s">
        <v>24</v>
      </c>
      <c r="B84" s="192"/>
      <c r="C84" s="193"/>
      <c r="D84" s="16"/>
      <c r="E84" s="16"/>
      <c r="F84" s="16">
        <v>4</v>
      </c>
      <c r="G84" s="16">
        <v>4</v>
      </c>
      <c r="H84" s="16"/>
      <c r="I84" s="16"/>
      <c r="J84" s="16"/>
      <c r="K84" s="16"/>
      <c r="L84" s="16"/>
      <c r="M84" s="16"/>
      <c r="N84" s="16"/>
      <c r="O84" s="16"/>
      <c r="P84" s="17">
        <v>0.06</v>
      </c>
      <c r="Q84" s="17">
        <v>4.0000000000000002E-4</v>
      </c>
      <c r="R84" s="17"/>
      <c r="S84" s="17"/>
      <c r="T84" s="16"/>
      <c r="U84" s="16"/>
      <c r="V84" s="16"/>
      <c r="W84" s="16"/>
      <c r="X84" s="16"/>
    </row>
    <row r="85" spans="1:24" s="31" customFormat="1" ht="13.5" customHeight="1" x14ac:dyDescent="0.2">
      <c r="A85" s="186" t="s">
        <v>24</v>
      </c>
      <c r="B85" s="192"/>
      <c r="C85" s="193"/>
      <c r="D85" s="16"/>
      <c r="E85" s="16"/>
      <c r="F85" s="16">
        <v>8</v>
      </c>
      <c r="G85" s="16">
        <v>8</v>
      </c>
      <c r="H85" s="16"/>
      <c r="I85" s="16"/>
      <c r="J85" s="16"/>
      <c r="K85" s="53"/>
      <c r="L85" s="16"/>
      <c r="M85" s="16"/>
      <c r="N85" s="16"/>
      <c r="O85" s="16"/>
      <c r="P85" s="17">
        <v>0.12</v>
      </c>
      <c r="Q85" s="17">
        <v>8.0000000000000004E-4</v>
      </c>
      <c r="R85" s="17"/>
      <c r="S85" s="17"/>
      <c r="T85" s="16"/>
      <c r="U85" s="16"/>
      <c r="V85" s="16"/>
      <c r="W85" s="16"/>
      <c r="X85" s="16"/>
    </row>
    <row r="86" spans="1:24" ht="14.25" customHeight="1" x14ac:dyDescent="0.25">
      <c r="A86" s="155" t="s">
        <v>55</v>
      </c>
      <c r="B86" s="156"/>
      <c r="C86" s="157"/>
      <c r="D86" s="15" t="s">
        <v>56</v>
      </c>
      <c r="E86" s="15">
        <v>180</v>
      </c>
      <c r="F86" s="133"/>
      <c r="G86" s="133"/>
      <c r="H86" s="15">
        <v>3.71</v>
      </c>
      <c r="I86" s="15">
        <v>10.94</v>
      </c>
      <c r="J86" s="15">
        <v>21.53</v>
      </c>
      <c r="K86" s="141">
        <v>206.91</v>
      </c>
      <c r="L86" s="15">
        <v>0.17</v>
      </c>
      <c r="M86" s="15">
        <v>21.31</v>
      </c>
      <c r="N86" s="15">
        <v>61.6</v>
      </c>
      <c r="O86" s="15">
        <v>0.14000000000000001</v>
      </c>
      <c r="P86" s="57">
        <f>SUM(P87:P90)</f>
        <v>0.16139999999999999</v>
      </c>
      <c r="Q86" s="57">
        <f t="shared" ref="Q86:S86" si="17">SUM(Q87:Q90)</f>
        <v>1.35E-2</v>
      </c>
      <c r="R86" s="57">
        <f t="shared" si="17"/>
        <v>4.0000000000000002E-4</v>
      </c>
      <c r="S86" s="57">
        <f t="shared" si="17"/>
        <v>7.7600000000000002E-2</v>
      </c>
      <c r="T86" s="15">
        <v>49.86</v>
      </c>
      <c r="U86" s="15">
        <v>761.97</v>
      </c>
      <c r="V86" s="15">
        <v>104.17</v>
      </c>
      <c r="W86" s="15">
        <v>32.796999999999997</v>
      </c>
      <c r="X86" s="15">
        <v>1.23</v>
      </c>
    </row>
    <row r="87" spans="1:24" ht="14.25" customHeight="1" x14ac:dyDescent="0.25">
      <c r="A87" s="186" t="s">
        <v>22</v>
      </c>
      <c r="B87" s="192"/>
      <c r="C87" s="193"/>
      <c r="D87" s="15"/>
      <c r="E87" s="15"/>
      <c r="F87" s="16">
        <v>28.8</v>
      </c>
      <c r="G87" s="16">
        <v>27</v>
      </c>
      <c r="H87" s="15"/>
      <c r="I87" s="15"/>
      <c r="J87" s="15"/>
      <c r="K87" s="141"/>
      <c r="L87" s="16"/>
      <c r="M87" s="16"/>
      <c r="N87" s="16"/>
      <c r="O87" s="16"/>
      <c r="P87" s="16">
        <v>8.6400000000000005E-2</v>
      </c>
      <c r="Q87" s="16">
        <v>4.5999999999999999E-3</v>
      </c>
      <c r="R87" s="16">
        <v>4.0000000000000002E-4</v>
      </c>
      <c r="S87" s="16">
        <v>1.44E-2</v>
      </c>
      <c r="T87" s="16"/>
      <c r="U87" s="16"/>
      <c r="V87" s="16"/>
      <c r="W87" s="16"/>
      <c r="X87" s="16"/>
    </row>
    <row r="88" spans="1:24" ht="14.25" customHeight="1" x14ac:dyDescent="0.25">
      <c r="A88" s="186" t="s">
        <v>42</v>
      </c>
      <c r="B88" s="192"/>
      <c r="C88" s="193"/>
      <c r="D88" s="15"/>
      <c r="E88" s="15"/>
      <c r="F88" s="16">
        <v>210.6</v>
      </c>
      <c r="G88" s="47">
        <v>158.4</v>
      </c>
      <c r="H88" s="15"/>
      <c r="I88" s="15"/>
      <c r="J88" s="15"/>
      <c r="K88" s="141"/>
      <c r="L88" s="16"/>
      <c r="M88" s="16"/>
      <c r="N88" s="16"/>
      <c r="O88" s="16"/>
      <c r="P88" s="16"/>
      <c r="Q88" s="16">
        <v>8.3999999999999995E-3</v>
      </c>
      <c r="R88" s="16"/>
      <c r="S88" s="16">
        <v>6.3200000000000006E-2</v>
      </c>
      <c r="T88" s="16"/>
      <c r="U88" s="16"/>
      <c r="V88" s="16"/>
      <c r="W88" s="16"/>
      <c r="X88" s="16"/>
    </row>
    <row r="89" spans="1:24" x14ac:dyDescent="0.25">
      <c r="A89" s="186" t="s">
        <v>25</v>
      </c>
      <c r="B89" s="192"/>
      <c r="C89" s="193"/>
      <c r="D89" s="15"/>
      <c r="E89" s="15"/>
      <c r="F89" s="16">
        <v>110.9</v>
      </c>
      <c r="G89" s="60">
        <v>110.9</v>
      </c>
      <c r="H89" s="15"/>
      <c r="I89" s="15"/>
      <c r="J89" s="15"/>
      <c r="K89" s="141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3.5" customHeight="1" x14ac:dyDescent="0.25">
      <c r="A90" s="186" t="s">
        <v>24</v>
      </c>
      <c r="B90" s="192"/>
      <c r="C90" s="193"/>
      <c r="D90" s="15"/>
      <c r="E90" s="15"/>
      <c r="F90" s="16">
        <v>5</v>
      </c>
      <c r="G90" s="47">
        <v>5</v>
      </c>
      <c r="H90" s="15"/>
      <c r="I90" s="15"/>
      <c r="J90" s="15"/>
      <c r="K90" s="141"/>
      <c r="L90" s="16"/>
      <c r="M90" s="16"/>
      <c r="N90" s="16"/>
      <c r="O90" s="16"/>
      <c r="P90" s="128">
        <v>7.4999999999999997E-2</v>
      </c>
      <c r="Q90" s="128">
        <v>5.0000000000000001E-4</v>
      </c>
      <c r="R90" s="21"/>
      <c r="S90" s="21"/>
      <c r="T90" s="16"/>
      <c r="U90" s="16"/>
      <c r="V90" s="16"/>
      <c r="W90" s="16"/>
      <c r="X90" s="16"/>
    </row>
    <row r="91" spans="1:24" ht="12" customHeight="1" x14ac:dyDescent="0.25">
      <c r="A91" s="155" t="s">
        <v>202</v>
      </c>
      <c r="B91" s="156"/>
      <c r="C91" s="157"/>
      <c r="D91" s="15" t="s">
        <v>77</v>
      </c>
      <c r="E91" s="15">
        <v>100</v>
      </c>
      <c r="F91" s="15"/>
      <c r="G91" s="15"/>
      <c r="H91" s="15">
        <v>2.0099999999999998</v>
      </c>
      <c r="I91" s="15">
        <v>0.1</v>
      </c>
      <c r="J91" s="15">
        <v>20.55</v>
      </c>
      <c r="K91" s="15">
        <v>91.2</v>
      </c>
      <c r="L91" s="15">
        <v>0.04</v>
      </c>
      <c r="M91" s="15">
        <v>4.22</v>
      </c>
      <c r="N91" s="15">
        <v>0</v>
      </c>
      <c r="O91" s="15">
        <v>0.04</v>
      </c>
      <c r="P91" s="57">
        <f>SUM(P92:P97)</f>
        <v>0</v>
      </c>
      <c r="Q91" s="57">
        <f t="shared" ref="Q91:S91" si="18">SUM(Q92:Q97)</f>
        <v>4.8999999999999998E-3</v>
      </c>
      <c r="R91" s="57">
        <f t="shared" si="18"/>
        <v>0</v>
      </c>
      <c r="S91" s="57">
        <f t="shared" si="18"/>
        <v>9.3999999999999986E-3</v>
      </c>
      <c r="T91" s="15">
        <v>46.53</v>
      </c>
      <c r="U91" s="15">
        <v>373.1</v>
      </c>
      <c r="V91" s="15">
        <v>60.92</v>
      </c>
      <c r="W91" s="15">
        <v>32.24</v>
      </c>
      <c r="X91" s="15">
        <v>1</v>
      </c>
    </row>
    <row r="92" spans="1:24" ht="14.25" customHeight="1" x14ac:dyDescent="0.25">
      <c r="A92" s="186" t="s">
        <v>43</v>
      </c>
      <c r="B92" s="192"/>
      <c r="C92" s="193"/>
      <c r="D92" s="15"/>
      <c r="E92" s="15"/>
      <c r="F92" s="16">
        <v>95.7</v>
      </c>
      <c r="G92" s="16">
        <v>75</v>
      </c>
      <c r="H92" s="15"/>
      <c r="I92" s="15"/>
      <c r="J92" s="15"/>
      <c r="K92" s="15"/>
      <c r="L92" s="16"/>
      <c r="M92" s="16"/>
      <c r="N92" s="16"/>
      <c r="O92" s="16"/>
      <c r="P92" s="16"/>
      <c r="Q92" s="16">
        <v>4.8999999999999998E-3</v>
      </c>
      <c r="R92" s="16"/>
      <c r="S92" s="16">
        <v>2.8999999999999998E-3</v>
      </c>
      <c r="T92" s="16"/>
      <c r="U92" s="16"/>
      <c r="V92" s="16"/>
      <c r="W92" s="16"/>
      <c r="X92" s="16"/>
    </row>
    <row r="93" spans="1:24" ht="14.25" customHeight="1" x14ac:dyDescent="0.25">
      <c r="A93" s="186" t="s">
        <v>44</v>
      </c>
      <c r="B93" s="192"/>
      <c r="C93" s="193"/>
      <c r="D93" s="15"/>
      <c r="E93" s="15"/>
      <c r="F93" s="16">
        <v>21</v>
      </c>
      <c r="G93" s="16">
        <v>17.5</v>
      </c>
      <c r="H93" s="15"/>
      <c r="I93" s="15"/>
      <c r="J93" s="15"/>
      <c r="K93" s="15"/>
      <c r="L93" s="16"/>
      <c r="M93" s="16"/>
      <c r="N93" s="16"/>
      <c r="O93" s="16"/>
      <c r="P93" s="15"/>
      <c r="Q93" s="15"/>
      <c r="R93" s="15"/>
      <c r="S93" s="17">
        <v>6.4999999999999997E-3</v>
      </c>
      <c r="T93" s="16"/>
      <c r="U93" s="16"/>
      <c r="V93" s="16"/>
      <c r="W93" s="16"/>
      <c r="X93" s="16"/>
    </row>
    <row r="94" spans="1:24" ht="14.25" customHeight="1" x14ac:dyDescent="0.25">
      <c r="A94" s="186" t="s">
        <v>45</v>
      </c>
      <c r="B94" s="192"/>
      <c r="C94" s="193"/>
      <c r="D94" s="15"/>
      <c r="E94" s="15"/>
      <c r="F94" s="16">
        <v>10</v>
      </c>
      <c r="G94" s="16">
        <v>10</v>
      </c>
      <c r="H94" s="15"/>
      <c r="I94" s="15"/>
      <c r="J94" s="15"/>
      <c r="K94" s="15"/>
      <c r="L94" s="16"/>
      <c r="M94" s="16"/>
      <c r="N94" s="16"/>
      <c r="O94" s="16"/>
      <c r="P94" s="15"/>
      <c r="Q94" s="15"/>
      <c r="R94" s="15"/>
      <c r="S94" s="15"/>
      <c r="T94" s="16"/>
      <c r="U94" s="16"/>
      <c r="V94" s="16"/>
      <c r="W94" s="16"/>
      <c r="X94" s="16"/>
    </row>
    <row r="95" spans="1:24" ht="14.25" customHeight="1" x14ac:dyDescent="0.25">
      <c r="A95" s="186" t="s">
        <v>46</v>
      </c>
      <c r="B95" s="192"/>
      <c r="C95" s="193"/>
      <c r="D95" s="15"/>
      <c r="E95" s="15"/>
      <c r="F95" s="16">
        <v>6</v>
      </c>
      <c r="G95" s="16">
        <v>6</v>
      </c>
      <c r="H95" s="15"/>
      <c r="I95" s="15"/>
      <c r="J95" s="15"/>
      <c r="K95" s="15"/>
      <c r="L95" s="16"/>
      <c r="M95" s="16"/>
      <c r="N95" s="16"/>
      <c r="O95" s="16"/>
      <c r="P95" s="15"/>
      <c r="Q95" s="15"/>
      <c r="R95" s="15"/>
      <c r="S95" s="15"/>
      <c r="T95" s="16"/>
      <c r="U95" s="16"/>
      <c r="V95" s="16"/>
      <c r="W95" s="16"/>
      <c r="X95" s="16"/>
    </row>
    <row r="96" spans="1:24" ht="13.5" customHeight="1" x14ac:dyDescent="0.25">
      <c r="A96" s="186" t="s">
        <v>23</v>
      </c>
      <c r="B96" s="192"/>
      <c r="C96" s="193"/>
      <c r="D96" s="15"/>
      <c r="E96" s="15"/>
      <c r="F96" s="16">
        <v>1</v>
      </c>
      <c r="G96" s="16">
        <v>1</v>
      </c>
      <c r="H96" s="15"/>
      <c r="I96" s="15"/>
      <c r="J96" s="15"/>
      <c r="K96" s="15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x14ac:dyDescent="0.25">
      <c r="A97" s="186" t="s">
        <v>25</v>
      </c>
      <c r="B97" s="192"/>
      <c r="C97" s="193"/>
      <c r="D97" s="15"/>
      <c r="E97" s="15"/>
      <c r="F97" s="16">
        <v>52.5</v>
      </c>
      <c r="G97" s="60">
        <v>52.5</v>
      </c>
      <c r="H97" s="15"/>
      <c r="I97" s="15"/>
      <c r="J97" s="15"/>
      <c r="K97" s="54"/>
      <c r="L97" s="16"/>
      <c r="M97" s="16"/>
      <c r="N97" s="16"/>
      <c r="O97" s="16"/>
      <c r="P97" s="15"/>
      <c r="Q97" s="15"/>
      <c r="R97" s="15"/>
      <c r="S97" s="15"/>
      <c r="T97" s="16"/>
      <c r="U97" s="16"/>
      <c r="V97" s="16"/>
      <c r="W97" s="16"/>
      <c r="X97" s="16"/>
    </row>
    <row r="98" spans="1:24" x14ac:dyDescent="0.25">
      <c r="A98" s="250" t="s">
        <v>79</v>
      </c>
      <c r="B98" s="250"/>
      <c r="C98" s="250"/>
      <c r="D98" s="15" t="s">
        <v>80</v>
      </c>
      <c r="E98" s="15">
        <v>200</v>
      </c>
      <c r="F98" s="15"/>
      <c r="G98" s="15"/>
      <c r="H98" s="15">
        <v>0.13</v>
      </c>
      <c r="I98" s="15">
        <v>0.02</v>
      </c>
      <c r="J98" s="15">
        <v>15.2</v>
      </c>
      <c r="K98" s="15">
        <v>62</v>
      </c>
      <c r="L98" s="15">
        <v>0</v>
      </c>
      <c r="M98" s="15">
        <v>2.83</v>
      </c>
      <c r="N98" s="15">
        <v>0</v>
      </c>
      <c r="O98" s="15">
        <v>0</v>
      </c>
      <c r="P98" s="57">
        <f>SUM(P99:P102)</f>
        <v>0</v>
      </c>
      <c r="Q98" s="57">
        <f t="shared" ref="Q98:S98" si="19">SUM(Q99:Q102)</f>
        <v>0</v>
      </c>
      <c r="R98" s="57">
        <f t="shared" si="19"/>
        <v>0</v>
      </c>
      <c r="S98" s="57">
        <f t="shared" si="19"/>
        <v>5.0000000000000001E-4</v>
      </c>
      <c r="T98" s="15">
        <v>14.2</v>
      </c>
      <c r="U98" s="15">
        <v>21.3</v>
      </c>
      <c r="V98" s="15">
        <v>4.4000000000000004</v>
      </c>
      <c r="W98" s="15">
        <v>2.4</v>
      </c>
      <c r="X98" s="15">
        <v>0.36</v>
      </c>
    </row>
    <row r="99" spans="1:24" x14ac:dyDescent="0.25">
      <c r="A99" s="222" t="s">
        <v>23</v>
      </c>
      <c r="B99" s="222"/>
      <c r="C99" s="222"/>
      <c r="D99" s="16"/>
      <c r="E99" s="16"/>
      <c r="F99" s="16">
        <v>15</v>
      </c>
      <c r="G99" s="16">
        <v>15</v>
      </c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</row>
    <row r="100" spans="1:24" x14ac:dyDescent="0.25">
      <c r="A100" s="228" t="s">
        <v>81</v>
      </c>
      <c r="B100" s="228"/>
      <c r="C100" s="228"/>
      <c r="D100" s="16"/>
      <c r="E100" s="16"/>
      <c r="F100" s="16">
        <v>0.5</v>
      </c>
      <c r="G100" s="16">
        <v>0.5</v>
      </c>
      <c r="H100" s="16"/>
      <c r="I100" s="16"/>
      <c r="J100" s="16"/>
      <c r="K100" s="16"/>
      <c r="L100" s="16"/>
      <c r="M100" s="16"/>
      <c r="N100" s="16"/>
      <c r="O100" s="16"/>
      <c r="P100" s="17"/>
      <c r="Q100" s="17"/>
      <c r="R100" s="17"/>
      <c r="S100" s="17">
        <v>5.0000000000000001E-4</v>
      </c>
      <c r="T100" s="16"/>
      <c r="U100" s="16"/>
      <c r="V100" s="16"/>
      <c r="W100" s="16"/>
      <c r="X100" s="16"/>
    </row>
    <row r="101" spans="1:24" x14ac:dyDescent="0.25">
      <c r="A101" s="228" t="s">
        <v>25</v>
      </c>
      <c r="B101" s="228"/>
      <c r="C101" s="228"/>
      <c r="D101" s="17"/>
      <c r="E101" s="17"/>
      <c r="F101" s="17">
        <v>200</v>
      </c>
      <c r="G101" s="17">
        <v>200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</row>
    <row r="102" spans="1:24" x14ac:dyDescent="0.25">
      <c r="A102" s="186" t="s">
        <v>82</v>
      </c>
      <c r="B102" s="192"/>
      <c r="C102" s="193"/>
      <c r="D102" s="17"/>
      <c r="E102" s="17"/>
      <c r="F102" s="17">
        <v>8</v>
      </c>
      <c r="G102" s="17">
        <v>7</v>
      </c>
      <c r="H102" s="17"/>
      <c r="I102" s="17"/>
      <c r="J102" s="17"/>
      <c r="K102" s="17"/>
      <c r="L102" s="17"/>
      <c r="M102" s="17"/>
      <c r="N102" s="17"/>
      <c r="O102" s="17"/>
      <c r="P102" s="15"/>
      <c r="Q102" s="15"/>
      <c r="R102" s="15"/>
      <c r="S102" s="15"/>
      <c r="T102" s="17"/>
      <c r="U102" s="17"/>
      <c r="V102" s="17"/>
      <c r="W102" s="17"/>
      <c r="X102" s="17"/>
    </row>
    <row r="103" spans="1:24" ht="16.5" customHeight="1" x14ac:dyDescent="0.25">
      <c r="A103" s="200" t="s">
        <v>211</v>
      </c>
      <c r="B103" s="201"/>
      <c r="C103" s="202"/>
      <c r="D103" s="18" t="s">
        <v>214</v>
      </c>
      <c r="E103" s="18">
        <v>10</v>
      </c>
      <c r="F103" s="10"/>
      <c r="G103" s="10"/>
      <c r="H103" s="18">
        <v>0.08</v>
      </c>
      <c r="I103" s="18">
        <v>7.25</v>
      </c>
      <c r="J103" s="18">
        <v>0.13</v>
      </c>
      <c r="K103" s="48">
        <v>66</v>
      </c>
      <c r="L103" s="15">
        <v>0</v>
      </c>
      <c r="M103" s="15">
        <v>0</v>
      </c>
      <c r="N103" s="15">
        <v>40</v>
      </c>
      <c r="O103" s="15">
        <v>0.01</v>
      </c>
      <c r="P103" s="57">
        <v>0.15</v>
      </c>
      <c r="Q103" s="57">
        <v>1E-3</v>
      </c>
      <c r="R103" s="15">
        <v>0</v>
      </c>
      <c r="S103" s="15">
        <v>0</v>
      </c>
      <c r="T103" s="15">
        <v>2.4</v>
      </c>
      <c r="U103" s="15">
        <v>3</v>
      </c>
      <c r="V103" s="15">
        <v>3</v>
      </c>
      <c r="W103" s="15">
        <v>0</v>
      </c>
      <c r="X103" s="15">
        <v>0.02</v>
      </c>
    </row>
    <row r="104" spans="1:24" ht="13.5" customHeight="1" x14ac:dyDescent="0.25">
      <c r="A104" s="155" t="s">
        <v>30</v>
      </c>
      <c r="B104" s="156"/>
      <c r="C104" s="157"/>
      <c r="D104" s="43"/>
      <c r="E104" s="18">
        <v>50</v>
      </c>
      <c r="F104" s="18"/>
      <c r="G104" s="18"/>
      <c r="H104" s="20">
        <v>3.95</v>
      </c>
      <c r="I104" s="20">
        <v>0.5</v>
      </c>
      <c r="J104" s="20">
        <v>24.15</v>
      </c>
      <c r="K104" s="126">
        <v>117.15</v>
      </c>
      <c r="L104" s="15">
        <v>0.08</v>
      </c>
      <c r="M104" s="15">
        <v>0</v>
      </c>
      <c r="N104" s="15">
        <v>0</v>
      </c>
      <c r="O104" s="15">
        <v>0.03</v>
      </c>
      <c r="P104" s="57">
        <v>0</v>
      </c>
      <c r="Q104" s="57">
        <v>2.8000000000000001E-2</v>
      </c>
      <c r="R104" s="57">
        <v>1.0999999999999999E-2</v>
      </c>
      <c r="S104" s="57">
        <v>1.44E-2</v>
      </c>
      <c r="T104" s="15">
        <v>11.5</v>
      </c>
      <c r="U104" s="15">
        <v>66.5</v>
      </c>
      <c r="V104" s="15">
        <v>43.5</v>
      </c>
      <c r="W104" s="15">
        <v>16.5</v>
      </c>
      <c r="X104" s="15">
        <v>1</v>
      </c>
    </row>
    <row r="105" spans="1:24" x14ac:dyDescent="0.25">
      <c r="A105" s="155" t="s">
        <v>268</v>
      </c>
      <c r="B105" s="156"/>
      <c r="C105" s="157"/>
      <c r="D105" s="16"/>
      <c r="E105" s="15">
        <v>30</v>
      </c>
      <c r="F105" s="15"/>
      <c r="G105" s="15"/>
      <c r="H105" s="20">
        <v>2.2999999999999998</v>
      </c>
      <c r="I105" s="20">
        <v>0.42</v>
      </c>
      <c r="J105" s="20">
        <v>11.31</v>
      </c>
      <c r="K105" s="126">
        <v>60.31</v>
      </c>
      <c r="L105" s="15">
        <v>0.06</v>
      </c>
      <c r="M105" s="15">
        <v>0</v>
      </c>
      <c r="N105" s="15">
        <v>0</v>
      </c>
      <c r="O105" s="15">
        <v>2.7E-2</v>
      </c>
      <c r="P105" s="15">
        <v>0</v>
      </c>
      <c r="Q105" s="15">
        <v>1.6999999999999999E-3</v>
      </c>
      <c r="R105" s="15">
        <v>0</v>
      </c>
      <c r="S105" s="15">
        <v>0</v>
      </c>
      <c r="T105" s="15">
        <v>9.9</v>
      </c>
      <c r="U105" s="15">
        <v>73.2</v>
      </c>
      <c r="V105" s="15">
        <v>58.2</v>
      </c>
      <c r="W105" s="15">
        <v>17.100000000000001</v>
      </c>
      <c r="X105" s="15">
        <v>1.35</v>
      </c>
    </row>
    <row r="106" spans="1:24" x14ac:dyDescent="0.25">
      <c r="A106" s="155" t="s">
        <v>270</v>
      </c>
      <c r="B106" s="156"/>
      <c r="C106" s="157"/>
      <c r="D106" s="72"/>
      <c r="E106" s="22">
        <f>SUM(E79:E105)</f>
        <v>688</v>
      </c>
      <c r="F106" s="22"/>
      <c r="G106" s="22"/>
      <c r="H106" s="22">
        <f>SUM(H79:H105)</f>
        <v>29.649999999999995</v>
      </c>
      <c r="I106" s="22">
        <f t="shared" ref="I106:O106" si="20">SUM(I79:I105)</f>
        <v>45.250000000000007</v>
      </c>
      <c r="J106" s="22">
        <f t="shared" si="20"/>
        <v>99.5</v>
      </c>
      <c r="K106" s="22">
        <f t="shared" si="20"/>
        <v>933.69</v>
      </c>
      <c r="L106" s="22">
        <f t="shared" si="20"/>
        <v>0.4</v>
      </c>
      <c r="M106" s="22">
        <f t="shared" si="20"/>
        <v>30.269999999999996</v>
      </c>
      <c r="N106" s="22">
        <f t="shared" si="20"/>
        <v>238.89</v>
      </c>
      <c r="O106" s="22">
        <f t="shared" si="20"/>
        <v>0.40700000000000003</v>
      </c>
      <c r="P106" s="15">
        <f>SUM(P105+P104+P103+P98+P91+P86+P79)</f>
        <v>0.52439999999999998</v>
      </c>
      <c r="Q106" s="15">
        <f t="shared" ref="Q106:S106" si="21">SUM(Q105+Q104+Q103+Q98+Q91+Q86+Q79)</f>
        <v>5.2199999999999996E-2</v>
      </c>
      <c r="R106" s="15">
        <f t="shared" si="21"/>
        <v>2.733E-2</v>
      </c>
      <c r="S106" s="15">
        <f t="shared" si="21"/>
        <v>0.25850000000000001</v>
      </c>
      <c r="T106" s="22">
        <f>SUM(T86:T105)</f>
        <v>134.39000000000001</v>
      </c>
      <c r="U106" s="22">
        <f>SUM(U86:U105)</f>
        <v>1299.0700000000002</v>
      </c>
      <c r="V106" s="22">
        <f>SUM(V86:V105)</f>
        <v>274.19</v>
      </c>
      <c r="W106" s="22">
        <f>SUM(W86:W105)</f>
        <v>101.03700000000001</v>
      </c>
      <c r="X106" s="22">
        <f>SUM(X86:X105)</f>
        <v>4.96</v>
      </c>
    </row>
    <row r="107" spans="1:24" ht="12.75" customHeight="1" x14ac:dyDescent="0.25">
      <c r="A107" s="191"/>
      <c r="B107" s="187"/>
      <c r="C107" s="188"/>
      <c r="D107" s="197" t="s">
        <v>266</v>
      </c>
      <c r="E107" s="213"/>
      <c r="F107" s="213"/>
      <c r="G107" s="214"/>
      <c r="H107" s="16"/>
      <c r="I107" s="16"/>
      <c r="J107" s="16"/>
      <c r="K107" s="53"/>
      <c r="L107" s="16"/>
      <c r="M107" s="16"/>
      <c r="N107" s="16"/>
      <c r="O107" s="16"/>
      <c r="P107" s="15"/>
      <c r="Q107" s="15"/>
      <c r="R107" s="15"/>
      <c r="S107" s="15"/>
      <c r="T107" s="16"/>
      <c r="U107" s="16"/>
      <c r="V107" s="16"/>
      <c r="W107" s="16"/>
      <c r="X107" s="16"/>
    </row>
    <row r="108" spans="1:24" ht="12.75" customHeight="1" x14ac:dyDescent="0.25">
      <c r="A108" s="155" t="s">
        <v>154</v>
      </c>
      <c r="B108" s="156"/>
      <c r="C108" s="157"/>
      <c r="D108" s="15" t="s">
        <v>62</v>
      </c>
      <c r="E108" s="62">
        <v>200</v>
      </c>
      <c r="F108" s="15">
        <v>206</v>
      </c>
      <c r="G108" s="55">
        <v>200</v>
      </c>
      <c r="H108" s="15">
        <v>5.8</v>
      </c>
      <c r="I108" s="15">
        <v>5</v>
      </c>
      <c r="J108" s="15">
        <v>8.4</v>
      </c>
      <c r="K108" s="54">
        <v>102</v>
      </c>
      <c r="L108" s="15">
        <v>0.04</v>
      </c>
      <c r="M108" s="15">
        <v>0.6</v>
      </c>
      <c r="N108" s="15">
        <v>40</v>
      </c>
      <c r="O108" s="15">
        <v>0.26</v>
      </c>
      <c r="P108" s="15">
        <v>1.03</v>
      </c>
      <c r="Q108" s="15">
        <v>0</v>
      </c>
      <c r="R108" s="15">
        <v>0</v>
      </c>
      <c r="S108" s="15">
        <v>0</v>
      </c>
      <c r="T108" s="15">
        <v>248</v>
      </c>
      <c r="U108" s="15">
        <v>292</v>
      </c>
      <c r="V108" s="15">
        <v>184</v>
      </c>
      <c r="W108" s="15">
        <v>28</v>
      </c>
      <c r="X108" s="15">
        <v>0.2</v>
      </c>
    </row>
    <row r="109" spans="1:24" x14ac:dyDescent="0.25">
      <c r="A109" s="200" t="s">
        <v>310</v>
      </c>
      <c r="B109" s="201"/>
      <c r="C109" s="202"/>
      <c r="D109" s="17"/>
      <c r="E109" s="62">
        <v>15</v>
      </c>
      <c r="F109" s="15"/>
      <c r="G109" s="55"/>
      <c r="H109" s="15">
        <v>0.57999999999999996</v>
      </c>
      <c r="I109" s="15">
        <v>4.59</v>
      </c>
      <c r="J109" s="15">
        <v>9.3699999999999992</v>
      </c>
      <c r="K109" s="15">
        <v>81.31</v>
      </c>
      <c r="L109" s="15">
        <v>7.0000000000000001E-3</v>
      </c>
      <c r="M109" s="15">
        <v>0</v>
      </c>
      <c r="N109" s="15">
        <v>1.05</v>
      </c>
      <c r="O109" s="15">
        <v>3.0000000000000001E-3</v>
      </c>
      <c r="P109" s="15"/>
      <c r="Q109" s="15"/>
      <c r="R109" s="15"/>
      <c r="S109" s="15"/>
      <c r="T109" s="15">
        <v>1.2</v>
      </c>
      <c r="U109" s="15">
        <v>7.2</v>
      </c>
      <c r="V109" s="15">
        <v>6.3</v>
      </c>
      <c r="W109" s="15">
        <v>0.9</v>
      </c>
      <c r="X109" s="15">
        <v>0.09</v>
      </c>
    </row>
    <row r="110" spans="1:24" ht="13.5" customHeight="1" x14ac:dyDescent="0.25">
      <c r="A110" s="155" t="s">
        <v>267</v>
      </c>
      <c r="B110" s="156"/>
      <c r="C110" s="157"/>
      <c r="D110" s="15"/>
      <c r="E110" s="15">
        <f>SUM(E108:E109)</f>
        <v>215</v>
      </c>
      <c r="F110" s="15"/>
      <c r="G110" s="15"/>
      <c r="H110" s="15">
        <f>SUM(H108:H109)</f>
        <v>6.38</v>
      </c>
      <c r="I110" s="15">
        <f t="shared" ref="I110:X110" si="22">SUM(I108)</f>
        <v>5</v>
      </c>
      <c r="J110" s="15">
        <f t="shared" si="22"/>
        <v>8.4</v>
      </c>
      <c r="K110" s="15">
        <f t="shared" si="22"/>
        <v>102</v>
      </c>
      <c r="L110" s="15">
        <f t="shared" si="22"/>
        <v>0.04</v>
      </c>
      <c r="M110" s="15">
        <f t="shared" si="22"/>
        <v>0.6</v>
      </c>
      <c r="N110" s="15">
        <f t="shared" si="22"/>
        <v>40</v>
      </c>
      <c r="O110" s="15">
        <f t="shared" si="22"/>
        <v>0.26</v>
      </c>
      <c r="P110" s="15">
        <f t="shared" si="22"/>
        <v>1.03</v>
      </c>
      <c r="Q110" s="15">
        <f t="shared" si="22"/>
        <v>0</v>
      </c>
      <c r="R110" s="15">
        <f t="shared" si="22"/>
        <v>0</v>
      </c>
      <c r="S110" s="15">
        <f t="shared" si="22"/>
        <v>0</v>
      </c>
      <c r="T110" s="15">
        <f t="shared" si="22"/>
        <v>248</v>
      </c>
      <c r="U110" s="15">
        <f t="shared" si="22"/>
        <v>292</v>
      </c>
      <c r="V110" s="15">
        <f t="shared" si="22"/>
        <v>184</v>
      </c>
      <c r="W110" s="15">
        <f t="shared" si="22"/>
        <v>28</v>
      </c>
      <c r="X110" s="15">
        <f t="shared" si="22"/>
        <v>0.2</v>
      </c>
    </row>
    <row r="111" spans="1:24" x14ac:dyDescent="0.25">
      <c r="A111" s="194" t="s">
        <v>138</v>
      </c>
      <c r="B111" s="195"/>
      <c r="C111" s="196"/>
      <c r="D111" s="72"/>
      <c r="E111" s="22">
        <f>SUM(E110+E106++E77+E65+E26+E23)</f>
        <v>3025</v>
      </c>
      <c r="F111" s="22"/>
      <c r="G111" s="22"/>
      <c r="H111" s="22">
        <f t="shared" ref="H111:X111" si="23">SUM(H110+H106++H77+H65+H26+H23)</f>
        <v>116.67499999999998</v>
      </c>
      <c r="I111" s="22">
        <f t="shared" si="23"/>
        <v>126.55000000000003</v>
      </c>
      <c r="J111" s="22">
        <f t="shared" si="23"/>
        <v>462.6</v>
      </c>
      <c r="K111" s="22">
        <f t="shared" si="23"/>
        <v>3496.7299999999996</v>
      </c>
      <c r="L111" s="22">
        <f t="shared" si="23"/>
        <v>4.383</v>
      </c>
      <c r="M111" s="22">
        <f t="shared" si="23"/>
        <v>71.459999999999994</v>
      </c>
      <c r="N111" s="22">
        <f t="shared" si="23"/>
        <v>500.18</v>
      </c>
      <c r="O111" s="22">
        <f t="shared" si="23"/>
        <v>2.0550000000000002</v>
      </c>
      <c r="P111" s="22">
        <f t="shared" si="23"/>
        <v>3.5566999999999993</v>
      </c>
      <c r="Q111" s="22">
        <f t="shared" si="23"/>
        <v>0.14485000000000001</v>
      </c>
      <c r="R111" s="22">
        <f t="shared" si="23"/>
        <v>8.539999999999999E-2</v>
      </c>
      <c r="S111" s="22">
        <f t="shared" si="23"/>
        <v>0.5948</v>
      </c>
      <c r="T111" s="22">
        <f t="shared" si="23"/>
        <v>1174.5749999999998</v>
      </c>
      <c r="U111" s="22">
        <f t="shared" si="23"/>
        <v>3981.88</v>
      </c>
      <c r="V111" s="22">
        <f t="shared" si="23"/>
        <v>1872.8650000000002</v>
      </c>
      <c r="W111" s="22">
        <f t="shared" si="23"/>
        <v>508.19200000000001</v>
      </c>
      <c r="X111" s="22">
        <f t="shared" si="23"/>
        <v>33.33</v>
      </c>
    </row>
    <row r="112" spans="1:24" x14ac:dyDescent="0.25">
      <c r="O112" s="1"/>
      <c r="P112" s="35"/>
      <c r="Q112" s="35"/>
      <c r="R112" s="35"/>
      <c r="S112" s="35"/>
      <c r="T112" s="1"/>
    </row>
    <row r="113" spans="15:20" x14ac:dyDescent="0.25">
      <c r="O113" s="1"/>
      <c r="P113" s="35"/>
      <c r="Q113" s="35"/>
      <c r="R113" s="35"/>
      <c r="S113" s="35"/>
      <c r="T113" s="1"/>
    </row>
    <row r="114" spans="15:20" x14ac:dyDescent="0.25">
      <c r="O114" s="1"/>
      <c r="P114" s="35"/>
      <c r="Q114" s="35"/>
      <c r="R114" s="35"/>
      <c r="S114" s="35"/>
      <c r="T114" s="1"/>
    </row>
  </sheetData>
  <mergeCells count="144">
    <mergeCell ref="D107:G107"/>
    <mergeCell ref="A108:C108"/>
    <mergeCell ref="A59:C59"/>
    <mergeCell ref="A60:C60"/>
    <mergeCell ref="A61:C61"/>
    <mergeCell ref="A67:C67"/>
    <mergeCell ref="A68:C68"/>
    <mergeCell ref="A102:C102"/>
    <mergeCell ref="A25:C25"/>
    <mergeCell ref="A26:C26"/>
    <mergeCell ref="A57:C57"/>
    <mergeCell ref="A51:C51"/>
    <mergeCell ref="A53:C53"/>
    <mergeCell ref="A54:C54"/>
    <mergeCell ref="A55:C55"/>
    <mergeCell ref="A78:C78"/>
    <mergeCell ref="A62:C62"/>
    <mergeCell ref="A58:C58"/>
    <mergeCell ref="A84:C84"/>
    <mergeCell ref="A85:C85"/>
    <mergeCell ref="A82:C82"/>
    <mergeCell ref="A83:C83"/>
    <mergeCell ref="A79:C79"/>
    <mergeCell ref="A80:C80"/>
    <mergeCell ref="A109:C109"/>
    <mergeCell ref="A86:C86"/>
    <mergeCell ref="A87:C87"/>
    <mergeCell ref="A88:C88"/>
    <mergeCell ref="A89:C89"/>
    <mergeCell ref="A90:C90"/>
    <mergeCell ref="A107:C107"/>
    <mergeCell ref="A95:C95"/>
    <mergeCell ref="A96:C96"/>
    <mergeCell ref="A97:C97"/>
    <mergeCell ref="A91:C91"/>
    <mergeCell ref="A92:C92"/>
    <mergeCell ref="A93:C93"/>
    <mergeCell ref="A94:C94"/>
    <mergeCell ref="A101:C101"/>
    <mergeCell ref="A81:C81"/>
    <mergeCell ref="A111:C111"/>
    <mergeCell ref="A28:C28"/>
    <mergeCell ref="A29:C29"/>
    <mergeCell ref="A30:C30"/>
    <mergeCell ref="A31:C31"/>
    <mergeCell ref="A32:C32"/>
    <mergeCell ref="A33:C33"/>
    <mergeCell ref="A34:C34"/>
    <mergeCell ref="A35:C35"/>
    <mergeCell ref="A104:C104"/>
    <mergeCell ref="A105:C105"/>
    <mergeCell ref="A106:C106"/>
    <mergeCell ref="A103:C103"/>
    <mergeCell ref="A63:C63"/>
    <mergeCell ref="A64:C64"/>
    <mergeCell ref="A72:C72"/>
    <mergeCell ref="A38:C38"/>
    <mergeCell ref="A39:C39"/>
    <mergeCell ref="A110:C110"/>
    <mergeCell ref="A52:C52"/>
    <mergeCell ref="A98:C98"/>
    <mergeCell ref="A99:C99"/>
    <mergeCell ref="A100:C100"/>
    <mergeCell ref="A36:C36"/>
    <mergeCell ref="A37:C37"/>
    <mergeCell ref="D78:G78"/>
    <mergeCell ref="A65:C65"/>
    <mergeCell ref="A66:C66"/>
    <mergeCell ref="D66:G66"/>
    <mergeCell ref="A73:C73"/>
    <mergeCell ref="A74:C74"/>
    <mergeCell ref="A75:C75"/>
    <mergeCell ref="A76:C76"/>
    <mergeCell ref="A77:C77"/>
    <mergeCell ref="A69:C69"/>
    <mergeCell ref="A70:C70"/>
    <mergeCell ref="A71:C71"/>
    <mergeCell ref="A56:C56"/>
    <mergeCell ref="A46:C46"/>
    <mergeCell ref="A47:C47"/>
    <mergeCell ref="A48:C48"/>
    <mergeCell ref="A49:C49"/>
    <mergeCell ref="A50:C50"/>
    <mergeCell ref="A44:C44"/>
    <mergeCell ref="A45:C45"/>
    <mergeCell ref="A40:C40"/>
    <mergeCell ref="A43:C43"/>
    <mergeCell ref="A1:B1"/>
    <mergeCell ref="H1:J1"/>
    <mergeCell ref="A2:B2"/>
    <mergeCell ref="C2:G2"/>
    <mergeCell ref="H2:X2"/>
    <mergeCell ref="V4:V5"/>
    <mergeCell ref="W4:W5"/>
    <mergeCell ref="X4:X5"/>
    <mergeCell ref="A5:C5"/>
    <mergeCell ref="M4:M5"/>
    <mergeCell ref="N4:N5"/>
    <mergeCell ref="O4:O5"/>
    <mergeCell ref="T4:T5"/>
    <mergeCell ref="A3:C3"/>
    <mergeCell ref="E3:E5"/>
    <mergeCell ref="C1:G1"/>
    <mergeCell ref="F3:F5"/>
    <mergeCell ref="P4:P5"/>
    <mergeCell ref="Q4:Q5"/>
    <mergeCell ref="R4:R5"/>
    <mergeCell ref="S4:S5"/>
    <mergeCell ref="K4:K5"/>
    <mergeCell ref="U4:U5"/>
    <mergeCell ref="D24:G24"/>
    <mergeCell ref="A27:C27"/>
    <mergeCell ref="A19:C19"/>
    <mergeCell ref="A20:C20"/>
    <mergeCell ref="A21:C21"/>
    <mergeCell ref="A22:C22"/>
    <mergeCell ref="A7:C7"/>
    <mergeCell ref="A8:C8"/>
    <mergeCell ref="A9:C9"/>
    <mergeCell ref="D27:G27"/>
    <mergeCell ref="A41:C41"/>
    <mergeCell ref="A24:C24"/>
    <mergeCell ref="A42:C42"/>
    <mergeCell ref="L3:P3"/>
    <mergeCell ref="Q3:X3"/>
    <mergeCell ref="A10:C10"/>
    <mergeCell ref="A11:C11"/>
    <mergeCell ref="A12:C12"/>
    <mergeCell ref="A13:C13"/>
    <mergeCell ref="G3:G5"/>
    <mergeCell ref="A4:C4"/>
    <mergeCell ref="H4:H5"/>
    <mergeCell ref="I4:I5"/>
    <mergeCell ref="J4:J5"/>
    <mergeCell ref="A23:C23"/>
    <mergeCell ref="A18:C18"/>
    <mergeCell ref="A14:C14"/>
    <mergeCell ref="A15:C15"/>
    <mergeCell ref="A16:C16"/>
    <mergeCell ref="L4:L5"/>
    <mergeCell ref="H3:K3"/>
    <mergeCell ref="A6:C6"/>
    <mergeCell ref="D6:G6"/>
    <mergeCell ref="A17:C17"/>
  </mergeCells>
  <pageMargins left="0" right="0" top="0" bottom="0" header="0" footer="0"/>
  <pageSetup paperSize="9" scale="82" fitToHeight="0" orientation="landscape" r:id="rId1"/>
  <ignoredErrors>
    <ignoredError sqref="P51 P14:Q14 R14:S14 Q51:S51 P57:S57 P67:S67 P98:S98" formulaRange="1"/>
    <ignoredError sqref="Q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7"/>
  <sheetViews>
    <sheetView workbookViewId="0">
      <selection activeCell="R12" sqref="R12"/>
    </sheetView>
  </sheetViews>
  <sheetFormatPr defaultRowHeight="15" x14ac:dyDescent="0.25"/>
  <cols>
    <col min="3" max="3" width="9.7109375" customWidth="1"/>
    <col min="4" max="4" width="5.7109375" customWidth="1"/>
    <col min="5" max="5" width="8.42578125" customWidth="1"/>
    <col min="6" max="6" width="7.5703125" customWidth="1"/>
    <col min="7" max="7" width="7.140625" customWidth="1"/>
    <col min="8" max="8" width="6.28515625" customWidth="1"/>
    <col min="9" max="9" width="5.85546875" customWidth="1"/>
    <col min="10" max="10" width="7.140625" customWidth="1"/>
    <col min="11" max="11" width="7.7109375" customWidth="1"/>
    <col min="12" max="12" width="7.5703125" customWidth="1"/>
    <col min="13" max="13" width="6.42578125" customWidth="1"/>
    <col min="14" max="14" width="7.42578125" customWidth="1"/>
    <col min="15" max="16" width="7.140625" customWidth="1"/>
    <col min="17" max="17" width="7.42578125" customWidth="1"/>
    <col min="18" max="18" width="6.28515625" customWidth="1"/>
    <col min="19" max="19" width="6.140625" customWidth="1"/>
    <col min="20" max="21" width="7" customWidth="1"/>
    <col min="22" max="22" width="7.85546875" customWidth="1"/>
    <col min="23" max="23" width="7" customWidth="1"/>
    <col min="24" max="24" width="6.28515625" customWidth="1"/>
    <col min="26" max="26" width="10.7109375" bestFit="1" customWidth="1"/>
  </cols>
  <sheetData>
    <row r="1" spans="1:24" x14ac:dyDescent="0.25">
      <c r="A1" s="287" t="s">
        <v>161</v>
      </c>
      <c r="B1" s="287"/>
      <c r="C1" s="281" t="s">
        <v>317</v>
      </c>
      <c r="D1" s="281"/>
      <c r="E1" s="281"/>
      <c r="F1" s="101"/>
      <c r="G1" s="101"/>
      <c r="H1" s="160" t="s">
        <v>162</v>
      </c>
      <c r="I1" s="240"/>
      <c r="J1" s="24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285" t="s">
        <v>163</v>
      </c>
      <c r="B2" s="286"/>
      <c r="C2" s="266" t="s">
        <v>250</v>
      </c>
      <c r="D2" s="266"/>
      <c r="E2" s="266"/>
      <c r="F2" s="266"/>
      <c r="G2" s="26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276" t="s">
        <v>3</v>
      </c>
      <c r="B3" s="270"/>
      <c r="C3" s="277"/>
      <c r="D3" s="66" t="s">
        <v>4</v>
      </c>
      <c r="E3" s="278" t="s">
        <v>93</v>
      </c>
      <c r="F3" s="254" t="s">
        <v>94</v>
      </c>
      <c r="G3" s="254" t="s">
        <v>95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257" t="s">
        <v>5</v>
      </c>
      <c r="B4" s="258"/>
      <c r="C4" s="259"/>
      <c r="D4" s="9" t="s">
        <v>6</v>
      </c>
      <c r="E4" s="279"/>
      <c r="F4" s="255"/>
      <c r="G4" s="255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275" t="s">
        <v>17</v>
      </c>
      <c r="B5" s="273"/>
      <c r="C5" s="274"/>
      <c r="D5" s="10" t="s">
        <v>269</v>
      </c>
      <c r="E5" s="280"/>
      <c r="F5" s="256"/>
      <c r="G5" s="256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197"/>
      <c r="B6" s="213"/>
      <c r="C6" s="214"/>
      <c r="D6" s="197" t="s">
        <v>164</v>
      </c>
      <c r="E6" s="213"/>
      <c r="F6" s="213"/>
      <c r="G6" s="214"/>
      <c r="H6" s="29"/>
      <c r="I6" s="29"/>
      <c r="J6" s="29"/>
      <c r="K6" s="29"/>
      <c r="L6" s="29"/>
      <c r="M6" s="29"/>
      <c r="N6" s="29"/>
      <c r="O6" s="29"/>
      <c r="P6" s="14"/>
      <c r="Q6" s="14"/>
      <c r="R6" s="14"/>
      <c r="S6" s="14"/>
      <c r="T6" s="29"/>
      <c r="U6" s="29"/>
      <c r="V6" s="29"/>
      <c r="W6" s="29"/>
      <c r="X6" s="64"/>
    </row>
    <row r="7" spans="1:24" ht="14.25" customHeight="1" x14ac:dyDescent="0.25">
      <c r="A7" s="200" t="s">
        <v>19</v>
      </c>
      <c r="B7" s="201"/>
      <c r="C7" s="202"/>
      <c r="D7" s="15" t="s">
        <v>20</v>
      </c>
      <c r="E7" s="15">
        <v>250</v>
      </c>
      <c r="F7" s="15"/>
      <c r="G7" s="54"/>
      <c r="H7" s="15">
        <v>5.47</v>
      </c>
      <c r="I7" s="15">
        <v>4.74</v>
      </c>
      <c r="J7" s="15">
        <v>17.95</v>
      </c>
      <c r="K7" s="54">
        <v>150</v>
      </c>
      <c r="L7" s="15">
        <v>0.09</v>
      </c>
      <c r="M7" s="15">
        <v>8.2000000000000003E-2</v>
      </c>
      <c r="N7" s="15">
        <v>0.82</v>
      </c>
      <c r="O7" s="15">
        <v>0.185</v>
      </c>
      <c r="P7" s="15">
        <f>SUM(P9:P13)</f>
        <v>0.40500000000000003</v>
      </c>
      <c r="Q7" s="15">
        <f t="shared" ref="Q7:S7" si="0">SUM(Q9:Q13)</f>
        <v>2.06E-2</v>
      </c>
      <c r="R7" s="15">
        <f t="shared" si="0"/>
        <v>1.6999999999999999E-3</v>
      </c>
      <c r="S7" s="15">
        <f t="shared" si="0"/>
        <v>6.7099999999999993E-2</v>
      </c>
      <c r="T7" s="15">
        <v>163</v>
      </c>
      <c r="U7" s="15">
        <v>218.82</v>
      </c>
      <c r="V7" s="15">
        <v>136.87</v>
      </c>
      <c r="W7" s="15">
        <v>26.67</v>
      </c>
      <c r="X7" s="15">
        <v>0.65</v>
      </c>
    </row>
    <row r="8" spans="1:24" ht="13.5" customHeight="1" x14ac:dyDescent="0.25">
      <c r="A8" s="155" t="s">
        <v>21</v>
      </c>
      <c r="B8" s="156"/>
      <c r="C8" s="157"/>
      <c r="D8" s="18"/>
      <c r="E8" s="18"/>
      <c r="F8" s="18"/>
      <c r="G8" s="18"/>
      <c r="H8" s="15"/>
      <c r="I8" s="18"/>
      <c r="J8" s="18"/>
      <c r="K8" s="48"/>
      <c r="L8" s="15"/>
      <c r="M8" s="15"/>
      <c r="N8" s="15"/>
      <c r="O8" s="15"/>
      <c r="P8" s="16"/>
      <c r="Q8" s="16"/>
      <c r="R8" s="16"/>
      <c r="S8" s="16"/>
      <c r="T8" s="15"/>
      <c r="U8" s="15"/>
      <c r="V8" s="15"/>
      <c r="W8" s="15"/>
      <c r="X8" s="15"/>
    </row>
    <row r="9" spans="1:24" ht="12" customHeight="1" x14ac:dyDescent="0.25">
      <c r="A9" s="282" t="s">
        <v>22</v>
      </c>
      <c r="B9" s="283"/>
      <c r="C9" s="284"/>
      <c r="D9" s="43"/>
      <c r="E9" s="43"/>
      <c r="F9" s="43">
        <v>125</v>
      </c>
      <c r="G9" s="43">
        <v>125</v>
      </c>
      <c r="H9" s="16"/>
      <c r="I9" s="43"/>
      <c r="J9" s="43"/>
      <c r="K9" s="51"/>
      <c r="L9" s="17"/>
      <c r="M9" s="17"/>
      <c r="N9" s="17"/>
      <c r="O9" s="17"/>
      <c r="P9" s="16">
        <v>0.375</v>
      </c>
      <c r="Q9" s="16">
        <v>0.02</v>
      </c>
      <c r="R9" s="16">
        <v>1.6999999999999999E-3</v>
      </c>
      <c r="S9" s="16">
        <v>6.25E-2</v>
      </c>
      <c r="T9" s="17"/>
      <c r="U9" s="17"/>
      <c r="V9" s="17"/>
      <c r="W9" s="17"/>
      <c r="X9" s="17"/>
    </row>
    <row r="10" spans="1:24" ht="13.5" customHeight="1" x14ac:dyDescent="0.25">
      <c r="A10" s="180" t="s">
        <v>23</v>
      </c>
      <c r="B10" s="181"/>
      <c r="C10" s="182"/>
      <c r="D10" s="43"/>
      <c r="E10" s="43"/>
      <c r="F10" s="43">
        <v>1.5</v>
      </c>
      <c r="G10" s="43">
        <v>1.5</v>
      </c>
      <c r="H10" s="43"/>
      <c r="I10" s="43"/>
      <c r="J10" s="43"/>
      <c r="K10" s="51"/>
      <c r="L10" s="17"/>
      <c r="M10" s="17"/>
      <c r="N10" s="17"/>
      <c r="O10" s="17"/>
      <c r="P10" s="16"/>
      <c r="Q10" s="16"/>
      <c r="R10" s="16"/>
      <c r="S10" s="16"/>
      <c r="T10" s="17"/>
      <c r="U10" s="17"/>
      <c r="V10" s="17"/>
      <c r="W10" s="17"/>
      <c r="X10" s="17"/>
    </row>
    <row r="11" spans="1:24" ht="12.75" customHeight="1" x14ac:dyDescent="0.25">
      <c r="A11" s="282" t="s">
        <v>24</v>
      </c>
      <c r="B11" s="283"/>
      <c r="C11" s="284"/>
      <c r="D11" s="43"/>
      <c r="E11" s="43"/>
      <c r="F11" s="43">
        <v>2</v>
      </c>
      <c r="G11" s="43">
        <v>2</v>
      </c>
      <c r="H11" s="43"/>
      <c r="I11" s="43"/>
      <c r="J11" s="43"/>
      <c r="K11" s="51"/>
      <c r="L11" s="17"/>
      <c r="M11" s="17"/>
      <c r="N11" s="17"/>
      <c r="O11" s="17"/>
      <c r="P11" s="16">
        <v>0.03</v>
      </c>
      <c r="Q11" s="16">
        <v>2.0000000000000001E-4</v>
      </c>
      <c r="R11" s="16"/>
      <c r="S11" s="16"/>
      <c r="T11" s="17"/>
      <c r="U11" s="17"/>
      <c r="V11" s="17"/>
      <c r="W11" s="17"/>
      <c r="X11" s="17"/>
    </row>
    <row r="12" spans="1:24" ht="13.5" customHeight="1" x14ac:dyDescent="0.25">
      <c r="A12" s="191" t="s">
        <v>324</v>
      </c>
      <c r="B12" s="187"/>
      <c r="C12" s="188"/>
      <c r="D12" s="43"/>
      <c r="E12" s="43"/>
      <c r="F12" s="43">
        <v>20</v>
      </c>
      <c r="G12" s="43">
        <v>20</v>
      </c>
      <c r="H12" s="43"/>
      <c r="I12" s="43"/>
      <c r="J12" s="43"/>
      <c r="K12" s="51"/>
      <c r="L12" s="17"/>
      <c r="M12" s="17"/>
      <c r="N12" s="17"/>
      <c r="O12" s="17"/>
      <c r="P12" s="16"/>
      <c r="Q12" s="16">
        <v>4.0000000000000002E-4</v>
      </c>
      <c r="R12" s="16"/>
      <c r="S12" s="16">
        <v>4.5999999999999999E-3</v>
      </c>
      <c r="T12" s="17"/>
      <c r="U12" s="17"/>
      <c r="V12" s="17"/>
      <c r="W12" s="17"/>
      <c r="X12" s="17"/>
    </row>
    <row r="13" spans="1:24" ht="13.5" customHeight="1" x14ac:dyDescent="0.25">
      <c r="A13" s="229" t="s">
        <v>25</v>
      </c>
      <c r="B13" s="230"/>
      <c r="C13" s="231"/>
      <c r="D13" s="43"/>
      <c r="E13" s="43"/>
      <c r="F13" s="43">
        <v>105</v>
      </c>
      <c r="G13" s="43">
        <v>105</v>
      </c>
      <c r="H13" s="43"/>
      <c r="I13" s="43"/>
      <c r="J13" s="43"/>
      <c r="K13" s="51"/>
      <c r="L13" s="17"/>
      <c r="M13" s="17"/>
      <c r="N13" s="17"/>
      <c r="O13" s="17"/>
      <c r="P13" s="16"/>
      <c r="Q13" s="16"/>
      <c r="R13" s="16"/>
      <c r="S13" s="16"/>
      <c r="T13" s="17"/>
      <c r="U13" s="17"/>
      <c r="V13" s="17"/>
      <c r="W13" s="17"/>
      <c r="X13" s="17"/>
    </row>
    <row r="14" spans="1:24" x14ac:dyDescent="0.25">
      <c r="A14" s="155" t="s">
        <v>167</v>
      </c>
      <c r="B14" s="156"/>
      <c r="C14" s="157"/>
      <c r="D14" s="45" t="s">
        <v>168</v>
      </c>
      <c r="E14" s="46">
        <v>40</v>
      </c>
      <c r="F14" s="46">
        <v>40</v>
      </c>
      <c r="G14" s="46">
        <v>40</v>
      </c>
      <c r="H14" s="22">
        <v>5.08</v>
      </c>
      <c r="I14" s="22">
        <v>4.5999999999999996</v>
      </c>
      <c r="J14" s="22">
        <v>0.28000000000000003</v>
      </c>
      <c r="K14" s="22">
        <v>62.84</v>
      </c>
      <c r="L14" s="22">
        <v>0.03</v>
      </c>
      <c r="M14" s="22">
        <v>0</v>
      </c>
      <c r="N14" s="22">
        <v>100</v>
      </c>
      <c r="O14" s="22">
        <v>0.18</v>
      </c>
      <c r="P14" s="15">
        <v>0.88</v>
      </c>
      <c r="Q14" s="94">
        <v>1.44E-2</v>
      </c>
      <c r="R14" s="94">
        <v>4.4000000000000003E-3</v>
      </c>
      <c r="S14" s="94">
        <v>2.1999999999999999E-2</v>
      </c>
      <c r="T14" s="22">
        <v>22</v>
      </c>
      <c r="U14" s="22">
        <v>56</v>
      </c>
      <c r="V14" s="22">
        <v>76.8</v>
      </c>
      <c r="W14" s="22">
        <v>4.8</v>
      </c>
      <c r="X14" s="22">
        <v>1</v>
      </c>
    </row>
    <row r="15" spans="1:24" x14ac:dyDescent="0.25">
      <c r="A15" s="155" t="s">
        <v>169</v>
      </c>
      <c r="B15" s="156"/>
      <c r="C15" s="157"/>
      <c r="D15" s="15" t="s">
        <v>170</v>
      </c>
      <c r="E15" s="15">
        <v>200</v>
      </c>
      <c r="F15" s="15"/>
      <c r="G15" s="15"/>
      <c r="H15" s="15">
        <v>4.08</v>
      </c>
      <c r="I15" s="15">
        <v>3.54</v>
      </c>
      <c r="J15" s="15">
        <v>17.579999999999998</v>
      </c>
      <c r="K15" s="15">
        <v>118.6</v>
      </c>
      <c r="L15" s="15">
        <v>0.06</v>
      </c>
      <c r="M15" s="15">
        <v>1.59</v>
      </c>
      <c r="N15" s="15">
        <v>24.4</v>
      </c>
      <c r="O15" s="15">
        <v>0.19</v>
      </c>
      <c r="P15" s="15">
        <f>SUM(P16:P19)</f>
        <v>0.30026999999999998</v>
      </c>
      <c r="Q15" s="15">
        <f t="shared" ref="Q15:S15" si="1">SUM(Q16:Q19)</f>
        <v>1.6E-2</v>
      </c>
      <c r="R15" s="15">
        <f t="shared" si="1"/>
        <v>1.4E-3</v>
      </c>
      <c r="S15" s="15">
        <f t="shared" si="1"/>
        <v>0.05</v>
      </c>
      <c r="T15" s="15">
        <v>152.22</v>
      </c>
      <c r="U15" s="15">
        <v>216.34</v>
      </c>
      <c r="V15" s="15">
        <v>124.56</v>
      </c>
      <c r="W15" s="15">
        <v>21.34</v>
      </c>
      <c r="X15" s="15">
        <v>0.48</v>
      </c>
    </row>
    <row r="16" spans="1:24" x14ac:dyDescent="0.25">
      <c r="A16" s="191" t="s">
        <v>22</v>
      </c>
      <c r="B16" s="187"/>
      <c r="C16" s="188"/>
      <c r="D16" s="56"/>
      <c r="E16" s="15"/>
      <c r="F16" s="17">
        <v>100</v>
      </c>
      <c r="G16" s="17">
        <v>100</v>
      </c>
      <c r="H16" s="15"/>
      <c r="I16" s="15"/>
      <c r="J16" s="15"/>
      <c r="K16" s="15"/>
      <c r="L16" s="15"/>
      <c r="M16" s="15"/>
      <c r="N16" s="15"/>
      <c r="O16" s="15"/>
      <c r="P16" s="17">
        <v>0.3</v>
      </c>
      <c r="Q16" s="17">
        <v>1.6E-2</v>
      </c>
      <c r="R16" s="17">
        <v>1.4E-3</v>
      </c>
      <c r="S16" s="17">
        <v>0.05</v>
      </c>
      <c r="T16" s="15"/>
      <c r="U16" s="15"/>
      <c r="V16" s="15"/>
      <c r="W16" s="15"/>
      <c r="X16" s="15"/>
    </row>
    <row r="17" spans="1:24" x14ac:dyDescent="0.25">
      <c r="A17" s="186" t="s">
        <v>171</v>
      </c>
      <c r="B17" s="192"/>
      <c r="C17" s="193"/>
      <c r="D17" s="16"/>
      <c r="E17" s="16"/>
      <c r="F17" s="16">
        <v>4</v>
      </c>
      <c r="G17" s="16">
        <v>4</v>
      </c>
      <c r="H17" s="16"/>
      <c r="I17" s="16"/>
      <c r="J17" s="16"/>
      <c r="K17" s="16"/>
      <c r="L17" s="16"/>
      <c r="M17" s="16"/>
      <c r="N17" s="16"/>
      <c r="O17" s="16"/>
      <c r="P17" s="16">
        <v>2.7E-4</v>
      </c>
      <c r="Q17" s="127"/>
      <c r="R17" s="16"/>
      <c r="S17" s="16"/>
      <c r="T17" s="16"/>
      <c r="U17" s="16"/>
      <c r="V17" s="16"/>
      <c r="W17" s="16"/>
      <c r="X17" s="16"/>
    </row>
    <row r="18" spans="1:24" x14ac:dyDescent="0.25">
      <c r="A18" s="186" t="s">
        <v>23</v>
      </c>
      <c r="B18" s="192"/>
      <c r="C18" s="193"/>
      <c r="D18" s="18"/>
      <c r="E18" s="18"/>
      <c r="F18" s="28">
        <v>13</v>
      </c>
      <c r="G18" s="28">
        <v>13</v>
      </c>
      <c r="H18" s="18"/>
      <c r="I18" s="18"/>
      <c r="J18" s="18"/>
      <c r="K18" s="18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x14ac:dyDescent="0.25">
      <c r="A19" s="191" t="s">
        <v>25</v>
      </c>
      <c r="B19" s="187"/>
      <c r="C19" s="188"/>
      <c r="D19" s="18"/>
      <c r="E19" s="28"/>
      <c r="F19" s="28">
        <v>110</v>
      </c>
      <c r="G19" s="28">
        <v>110</v>
      </c>
      <c r="H19" s="18"/>
      <c r="I19" s="18"/>
      <c r="J19" s="18"/>
      <c r="K19" s="18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16.5" customHeight="1" x14ac:dyDescent="0.25">
      <c r="A20" s="200" t="s">
        <v>211</v>
      </c>
      <c r="B20" s="201"/>
      <c r="C20" s="202"/>
      <c r="D20" s="18" t="s">
        <v>214</v>
      </c>
      <c r="E20" s="18">
        <v>10</v>
      </c>
      <c r="F20" s="10"/>
      <c r="G20" s="10"/>
      <c r="H20" s="18">
        <v>0.08</v>
      </c>
      <c r="I20" s="18">
        <v>7.25</v>
      </c>
      <c r="J20" s="18">
        <v>0.13</v>
      </c>
      <c r="K20" s="48">
        <v>66</v>
      </c>
      <c r="L20" s="15">
        <v>0</v>
      </c>
      <c r="M20" s="15">
        <v>0</v>
      </c>
      <c r="N20" s="15">
        <v>40</v>
      </c>
      <c r="O20" s="15">
        <v>0.01</v>
      </c>
      <c r="P20" s="94">
        <v>0.15</v>
      </c>
      <c r="Q20" s="94">
        <v>1E-3</v>
      </c>
      <c r="R20" s="94">
        <v>0</v>
      </c>
      <c r="S20" s="94">
        <v>0</v>
      </c>
      <c r="T20" s="15">
        <v>2.4</v>
      </c>
      <c r="U20" s="15">
        <v>3</v>
      </c>
      <c r="V20" s="15">
        <v>3</v>
      </c>
      <c r="W20" s="15">
        <v>0</v>
      </c>
      <c r="X20" s="15">
        <v>0.02</v>
      </c>
    </row>
    <row r="21" spans="1:24" x14ac:dyDescent="0.25">
      <c r="A21" s="155" t="s">
        <v>30</v>
      </c>
      <c r="B21" s="156"/>
      <c r="C21" s="157"/>
      <c r="D21" s="43"/>
      <c r="E21" s="18">
        <v>60</v>
      </c>
      <c r="F21" s="18"/>
      <c r="G21" s="18"/>
      <c r="H21" s="10">
        <v>4.74</v>
      </c>
      <c r="I21" s="10">
        <v>0.6</v>
      </c>
      <c r="J21" s="10">
        <v>28.99</v>
      </c>
      <c r="K21" s="13">
        <v>141.06</v>
      </c>
      <c r="L21" s="15">
        <v>0.09</v>
      </c>
      <c r="M21" s="15">
        <v>0</v>
      </c>
      <c r="N21" s="15">
        <v>0</v>
      </c>
      <c r="O21" s="15">
        <v>0.36</v>
      </c>
      <c r="P21" s="15">
        <v>0</v>
      </c>
      <c r="Q21" s="15">
        <v>3.3999999999999998E-3</v>
      </c>
      <c r="R21" s="15">
        <v>1.32E-2</v>
      </c>
      <c r="S21" s="15">
        <v>1.6799999999999999E-2</v>
      </c>
      <c r="T21" s="15">
        <v>13.8</v>
      </c>
      <c r="U21" s="15">
        <v>79.83</v>
      </c>
      <c r="V21" s="15">
        <v>52.2</v>
      </c>
      <c r="W21" s="15">
        <v>19.8</v>
      </c>
      <c r="X21" s="15">
        <v>1.2</v>
      </c>
    </row>
    <row r="22" spans="1:24" x14ac:dyDescent="0.25">
      <c r="A22" s="155" t="s">
        <v>268</v>
      </c>
      <c r="B22" s="156"/>
      <c r="C22" s="157"/>
      <c r="D22" s="16"/>
      <c r="E22" s="15">
        <v>30</v>
      </c>
      <c r="F22" s="15"/>
      <c r="G22" s="15"/>
      <c r="H22" s="20">
        <v>2.2999999999999998</v>
      </c>
      <c r="I22" s="20">
        <v>0.42</v>
      </c>
      <c r="J22" s="20">
        <v>11.31</v>
      </c>
      <c r="K22" s="126">
        <v>60.31</v>
      </c>
      <c r="L22" s="15">
        <v>0.06</v>
      </c>
      <c r="M22" s="15">
        <v>0</v>
      </c>
      <c r="N22" s="15">
        <v>0</v>
      </c>
      <c r="O22" s="15">
        <v>2.7E-2</v>
      </c>
      <c r="P22" s="15">
        <v>0</v>
      </c>
      <c r="Q22" s="15">
        <v>1.6999999999999999E-3</v>
      </c>
      <c r="R22" s="15">
        <v>0</v>
      </c>
      <c r="S22" s="15">
        <v>0</v>
      </c>
      <c r="T22" s="15">
        <v>9.9</v>
      </c>
      <c r="U22" s="15">
        <v>73.2</v>
      </c>
      <c r="V22" s="15">
        <v>58.2</v>
      </c>
      <c r="W22" s="15">
        <v>17.100000000000001</v>
      </c>
      <c r="X22" s="15">
        <v>1.35</v>
      </c>
    </row>
    <row r="23" spans="1:24" x14ac:dyDescent="0.25">
      <c r="A23" s="194" t="s">
        <v>257</v>
      </c>
      <c r="B23" s="195"/>
      <c r="C23" s="196"/>
      <c r="D23" s="15"/>
      <c r="E23" s="15">
        <f>SUM(E7:E22)</f>
        <v>590</v>
      </c>
      <c r="F23" s="15"/>
      <c r="G23" s="15"/>
      <c r="H23" s="15">
        <f>SUM(H7:H22)</f>
        <v>21.750000000000004</v>
      </c>
      <c r="I23" s="15">
        <f t="shared" ref="I23:O23" si="2">SUM(I7:I22)</f>
        <v>21.150000000000002</v>
      </c>
      <c r="J23" s="15">
        <f t="shared" si="2"/>
        <v>76.240000000000009</v>
      </c>
      <c r="K23" s="15">
        <f t="shared" si="2"/>
        <v>598.80999999999995</v>
      </c>
      <c r="L23" s="15">
        <f t="shared" si="2"/>
        <v>0.33</v>
      </c>
      <c r="M23" s="15">
        <f t="shared" si="2"/>
        <v>1.6720000000000002</v>
      </c>
      <c r="N23" s="15">
        <f t="shared" si="2"/>
        <v>165.22</v>
      </c>
      <c r="O23" s="15">
        <f t="shared" si="2"/>
        <v>0.95199999999999996</v>
      </c>
      <c r="P23" s="94">
        <f>SUM(P22+P21+P20+P15+P14+P7)</f>
        <v>1.7352700000000001</v>
      </c>
      <c r="Q23" s="94">
        <f t="shared" ref="Q23:S23" si="3">SUM(Q22+Q21+Q20+Q15+Q14+Q7)</f>
        <v>5.7100000000000005E-2</v>
      </c>
      <c r="R23" s="94">
        <f t="shared" si="3"/>
        <v>2.07E-2</v>
      </c>
      <c r="S23" s="94">
        <f t="shared" si="3"/>
        <v>0.15589999999999998</v>
      </c>
      <c r="T23" s="15">
        <f>SUM(T7:T22)</f>
        <v>363.32</v>
      </c>
      <c r="U23" s="15">
        <f>SUM(U14:U22)</f>
        <v>428.37</v>
      </c>
      <c r="V23" s="15">
        <f>SUM(V14:V22)</f>
        <v>314.76</v>
      </c>
      <c r="W23" s="15">
        <f>SUM(W14:W22)</f>
        <v>63.04</v>
      </c>
      <c r="X23" s="15">
        <f>SUM(X14:X22)</f>
        <v>4.0500000000000007</v>
      </c>
    </row>
    <row r="24" spans="1:24" x14ac:dyDescent="0.25">
      <c r="A24" s="197" t="s">
        <v>172</v>
      </c>
      <c r="B24" s="213"/>
      <c r="C24" s="214"/>
      <c r="D24" s="197" t="s">
        <v>173</v>
      </c>
      <c r="E24" s="213"/>
      <c r="F24" s="213"/>
      <c r="G24" s="214"/>
      <c r="H24" s="76"/>
      <c r="I24" s="76"/>
      <c r="J24" s="76"/>
      <c r="K24" s="76"/>
      <c r="L24" s="76"/>
      <c r="M24" s="76"/>
      <c r="N24" s="76"/>
      <c r="O24" s="76"/>
      <c r="P24" s="19"/>
      <c r="Q24" s="19"/>
      <c r="R24" s="19"/>
      <c r="S24" s="19"/>
      <c r="T24" s="76"/>
      <c r="U24" s="76"/>
      <c r="V24" s="76"/>
      <c r="W24" s="76"/>
      <c r="X24" s="76"/>
    </row>
    <row r="25" spans="1:24" ht="15" customHeight="1" x14ac:dyDescent="0.25">
      <c r="A25" s="155" t="s">
        <v>139</v>
      </c>
      <c r="B25" s="156"/>
      <c r="C25" s="157"/>
      <c r="D25" s="15" t="s">
        <v>59</v>
      </c>
      <c r="E25" s="15">
        <v>200</v>
      </c>
      <c r="F25" s="15">
        <v>200</v>
      </c>
      <c r="G25" s="15">
        <v>200</v>
      </c>
      <c r="H25" s="15">
        <v>0.8</v>
      </c>
      <c r="I25" s="15">
        <v>0.4</v>
      </c>
      <c r="J25" s="15">
        <v>19.600000000000001</v>
      </c>
      <c r="K25" s="54">
        <v>94</v>
      </c>
      <c r="L25" s="15">
        <v>0.06</v>
      </c>
      <c r="M25" s="15">
        <v>20</v>
      </c>
      <c r="N25" s="15">
        <v>0</v>
      </c>
      <c r="O25" s="15">
        <v>0.04</v>
      </c>
      <c r="P25" s="19"/>
      <c r="Q25" s="19"/>
      <c r="R25" s="19"/>
      <c r="S25" s="19"/>
      <c r="T25" s="15">
        <v>32</v>
      </c>
      <c r="U25" s="15">
        <v>556</v>
      </c>
      <c r="V25" s="15">
        <v>22</v>
      </c>
      <c r="W25" s="15">
        <v>18</v>
      </c>
      <c r="X25" s="15">
        <v>4.4000000000000004</v>
      </c>
    </row>
    <row r="26" spans="1:24" x14ac:dyDescent="0.25">
      <c r="A26" s="200" t="s">
        <v>259</v>
      </c>
      <c r="B26" s="201"/>
      <c r="C26" s="202"/>
      <c r="D26" s="16"/>
      <c r="E26" s="15">
        <f t="shared" ref="E26" si="4">SUM(E25:E25)</f>
        <v>200</v>
      </c>
      <c r="F26" s="15"/>
      <c r="G26" s="15"/>
      <c r="H26" s="15">
        <f t="shared" ref="H26:X26" si="5">SUM(H25:H25)</f>
        <v>0.8</v>
      </c>
      <c r="I26" s="15">
        <f t="shared" si="5"/>
        <v>0.4</v>
      </c>
      <c r="J26" s="15">
        <f t="shared" si="5"/>
        <v>19.600000000000001</v>
      </c>
      <c r="K26" s="15">
        <f t="shared" si="5"/>
        <v>94</v>
      </c>
      <c r="L26" s="15">
        <f t="shared" si="5"/>
        <v>0.06</v>
      </c>
      <c r="M26" s="15">
        <f t="shared" si="5"/>
        <v>20</v>
      </c>
      <c r="N26" s="15">
        <f t="shared" si="5"/>
        <v>0</v>
      </c>
      <c r="O26" s="15">
        <f t="shared" si="5"/>
        <v>0.04</v>
      </c>
      <c r="P26" s="15">
        <f t="shared" si="5"/>
        <v>0</v>
      </c>
      <c r="Q26" s="15">
        <f t="shared" si="5"/>
        <v>0</v>
      </c>
      <c r="R26" s="15">
        <f t="shared" si="5"/>
        <v>0</v>
      </c>
      <c r="S26" s="15">
        <f t="shared" si="5"/>
        <v>0</v>
      </c>
      <c r="T26" s="15">
        <f t="shared" si="5"/>
        <v>32</v>
      </c>
      <c r="U26" s="15"/>
      <c r="V26" s="15">
        <f t="shared" si="5"/>
        <v>22</v>
      </c>
      <c r="W26" s="15">
        <f t="shared" si="5"/>
        <v>18</v>
      </c>
      <c r="X26" s="15">
        <f t="shared" si="5"/>
        <v>4.4000000000000004</v>
      </c>
    </row>
    <row r="27" spans="1:24" x14ac:dyDescent="0.25">
      <c r="A27" s="191"/>
      <c r="B27" s="187"/>
      <c r="C27" s="188"/>
      <c r="D27" s="197" t="s">
        <v>38</v>
      </c>
      <c r="E27" s="198"/>
      <c r="F27" s="198"/>
      <c r="G27" s="199"/>
      <c r="H27" s="16"/>
      <c r="I27" s="16"/>
      <c r="J27" s="16"/>
      <c r="K27" s="16"/>
      <c r="L27" s="16"/>
      <c r="M27" s="16"/>
      <c r="N27" s="16"/>
      <c r="O27" s="16"/>
      <c r="P27" s="15"/>
      <c r="Q27" s="15"/>
      <c r="R27" s="15"/>
      <c r="S27" s="15"/>
      <c r="T27" s="16"/>
      <c r="U27" s="16"/>
      <c r="V27" s="16"/>
      <c r="W27" s="16"/>
      <c r="X27" s="16"/>
    </row>
    <row r="28" spans="1:24" ht="13.5" customHeight="1" x14ac:dyDescent="0.25">
      <c r="A28" s="194" t="s">
        <v>149</v>
      </c>
      <c r="B28" s="195"/>
      <c r="C28" s="196"/>
      <c r="D28" s="45" t="s">
        <v>150</v>
      </c>
      <c r="E28" s="46">
        <v>250</v>
      </c>
      <c r="F28" s="46"/>
      <c r="G28" s="46"/>
      <c r="H28" s="22">
        <v>2.09</v>
      </c>
      <c r="I28" s="22">
        <v>5.09</v>
      </c>
      <c r="J28" s="22">
        <v>12.69</v>
      </c>
      <c r="K28" s="22">
        <v>114.5</v>
      </c>
      <c r="L28" s="22">
        <v>0.1</v>
      </c>
      <c r="M28" s="22">
        <v>13.13</v>
      </c>
      <c r="N28" s="22">
        <v>0</v>
      </c>
      <c r="O28" s="22">
        <v>7.0000000000000007E-2</v>
      </c>
      <c r="P28" s="15">
        <f>SUM(P30:P38)</f>
        <v>3.7000000000000002E-3</v>
      </c>
      <c r="Q28" s="15">
        <f t="shared" ref="Q28:S28" si="6">SUM(Q30:Q38)</f>
        <v>5.4999999999999997E-3</v>
      </c>
      <c r="R28" s="15">
        <f t="shared" si="6"/>
        <v>0</v>
      </c>
      <c r="S28" s="15">
        <f t="shared" si="6"/>
        <v>3.3299999999999996E-2</v>
      </c>
      <c r="T28" s="22">
        <v>39.75</v>
      </c>
      <c r="U28" s="22">
        <v>544.77</v>
      </c>
      <c r="V28" s="22">
        <v>65.83</v>
      </c>
      <c r="W28" s="22">
        <v>28.08</v>
      </c>
      <c r="X28" s="22">
        <v>1.08</v>
      </c>
    </row>
    <row r="29" spans="1:24" ht="13.5" customHeight="1" x14ac:dyDescent="0.25">
      <c r="A29" s="194" t="s">
        <v>157</v>
      </c>
      <c r="B29" s="195"/>
      <c r="C29" s="196"/>
      <c r="D29" s="45"/>
      <c r="E29" s="46">
        <v>5</v>
      </c>
      <c r="F29" s="46"/>
      <c r="G29" s="46"/>
      <c r="H29" s="22"/>
      <c r="I29" s="22"/>
      <c r="J29" s="22"/>
      <c r="K29" s="22"/>
      <c r="L29" s="22"/>
      <c r="M29" s="22"/>
      <c r="N29" s="22"/>
      <c r="O29" s="22"/>
      <c r="P29" s="15"/>
      <c r="Q29" s="15"/>
      <c r="R29" s="15"/>
      <c r="S29" s="15"/>
      <c r="T29" s="22"/>
      <c r="U29" s="22"/>
      <c r="V29" s="22"/>
      <c r="W29" s="22"/>
      <c r="X29" s="22"/>
    </row>
    <row r="30" spans="1:24" x14ac:dyDescent="0.25">
      <c r="A30" s="249" t="s">
        <v>174</v>
      </c>
      <c r="B30" s="223"/>
      <c r="C30" s="224"/>
      <c r="D30" s="45"/>
      <c r="E30" s="46"/>
      <c r="F30" s="75">
        <v>100</v>
      </c>
      <c r="G30" s="75">
        <v>75</v>
      </c>
      <c r="H30" s="19"/>
      <c r="I30" s="19"/>
      <c r="J30" s="19"/>
      <c r="K30" s="19"/>
      <c r="L30" s="19"/>
      <c r="M30" s="19"/>
      <c r="N30" s="19"/>
      <c r="O30" s="19"/>
      <c r="P30" s="28"/>
      <c r="Q30" s="28">
        <v>4.0000000000000001E-3</v>
      </c>
      <c r="R30" s="28"/>
      <c r="S30" s="28">
        <v>0.03</v>
      </c>
      <c r="T30" s="140"/>
      <c r="U30" s="19"/>
      <c r="V30" s="19"/>
      <c r="W30" s="19"/>
      <c r="X30" s="19"/>
    </row>
    <row r="31" spans="1:24" x14ac:dyDescent="0.25">
      <c r="A31" s="180" t="s">
        <v>48</v>
      </c>
      <c r="B31" s="181"/>
      <c r="C31" s="182"/>
      <c r="D31" s="45"/>
      <c r="E31" s="46"/>
      <c r="F31" s="75">
        <v>25</v>
      </c>
      <c r="G31" s="75">
        <v>20</v>
      </c>
      <c r="H31" s="19"/>
      <c r="I31" s="19"/>
      <c r="J31" s="19"/>
      <c r="K31" s="19"/>
      <c r="L31" s="19"/>
      <c r="M31" s="19"/>
      <c r="N31" s="19"/>
      <c r="O31" s="19"/>
      <c r="P31" s="17"/>
      <c r="Q31" s="17">
        <v>8.9999999999999998E-4</v>
      </c>
      <c r="R31" s="17"/>
      <c r="S31" s="17"/>
      <c r="T31" s="140"/>
      <c r="U31" s="19"/>
      <c r="V31" s="19"/>
      <c r="W31" s="19"/>
      <c r="X31" s="19"/>
    </row>
    <row r="32" spans="1:24" x14ac:dyDescent="0.25">
      <c r="A32" s="249" t="s">
        <v>43</v>
      </c>
      <c r="B32" s="223"/>
      <c r="C32" s="224"/>
      <c r="D32" s="45"/>
      <c r="E32" s="46"/>
      <c r="F32" s="75">
        <v>12.5</v>
      </c>
      <c r="G32" s="75">
        <v>10</v>
      </c>
      <c r="H32" s="19"/>
      <c r="I32" s="19"/>
      <c r="J32" s="19"/>
      <c r="K32" s="19"/>
      <c r="L32" s="19"/>
      <c r="M32" s="19"/>
      <c r="N32" s="19"/>
      <c r="O32" s="19"/>
      <c r="P32" s="17"/>
      <c r="Q32" s="17">
        <v>5.9999999999999995E-4</v>
      </c>
      <c r="R32" s="17"/>
      <c r="S32" s="17">
        <v>2.8999999999999998E-3</v>
      </c>
      <c r="T32" s="140"/>
      <c r="U32" s="19"/>
      <c r="V32" s="19"/>
      <c r="W32" s="19"/>
      <c r="X32" s="19"/>
    </row>
    <row r="33" spans="1:24" x14ac:dyDescent="0.25">
      <c r="A33" s="249" t="s">
        <v>44</v>
      </c>
      <c r="B33" s="223"/>
      <c r="C33" s="224"/>
      <c r="D33" s="45"/>
      <c r="E33" s="46"/>
      <c r="F33" s="75">
        <v>12</v>
      </c>
      <c r="G33" s="75">
        <v>10</v>
      </c>
      <c r="H33" s="19"/>
      <c r="I33" s="19"/>
      <c r="J33" s="19"/>
      <c r="K33" s="19"/>
      <c r="L33" s="19"/>
      <c r="M33" s="19"/>
      <c r="N33" s="19"/>
      <c r="O33" s="19"/>
      <c r="P33" s="17"/>
      <c r="Q33" s="17"/>
      <c r="R33" s="17"/>
      <c r="S33" s="17">
        <v>4.0000000000000002E-4</v>
      </c>
      <c r="T33" s="140"/>
      <c r="U33" s="19"/>
      <c r="V33" s="19"/>
      <c r="W33" s="19"/>
      <c r="X33" s="19"/>
    </row>
    <row r="34" spans="1:24" x14ac:dyDescent="0.25">
      <c r="A34" s="249" t="s">
        <v>46</v>
      </c>
      <c r="B34" s="223"/>
      <c r="C34" s="224"/>
      <c r="D34" s="45"/>
      <c r="E34" s="46"/>
      <c r="F34" s="75">
        <v>5</v>
      </c>
      <c r="G34" s="75">
        <v>5</v>
      </c>
      <c r="H34" s="19"/>
      <c r="I34" s="19"/>
      <c r="J34" s="19"/>
      <c r="K34" s="19"/>
      <c r="L34" s="19"/>
      <c r="M34" s="19"/>
      <c r="N34" s="19"/>
      <c r="O34" s="19"/>
      <c r="P34" s="16"/>
      <c r="Q34" s="16"/>
      <c r="R34" s="16"/>
      <c r="S34" s="16"/>
      <c r="T34" s="140"/>
      <c r="U34" s="19"/>
      <c r="V34" s="19"/>
      <c r="W34" s="19"/>
      <c r="X34" s="19"/>
    </row>
    <row r="35" spans="1:24" x14ac:dyDescent="0.25">
      <c r="A35" s="249" t="s">
        <v>53</v>
      </c>
      <c r="B35" s="223"/>
      <c r="C35" s="224"/>
      <c r="D35" s="45"/>
      <c r="E35" s="46"/>
      <c r="F35" s="75">
        <v>5</v>
      </c>
      <c r="G35" s="75">
        <v>5</v>
      </c>
      <c r="H35" s="19"/>
      <c r="I35" s="19"/>
      <c r="J35" s="19"/>
      <c r="K35" s="19"/>
      <c r="L35" s="19"/>
      <c r="M35" s="19"/>
      <c r="N35" s="19"/>
      <c r="O35" s="19"/>
      <c r="P35" s="17">
        <v>3.7000000000000002E-3</v>
      </c>
      <c r="Q35" s="17"/>
      <c r="R35" s="17"/>
      <c r="S35" s="17"/>
      <c r="T35" s="140"/>
      <c r="U35" s="19"/>
      <c r="V35" s="19"/>
      <c r="W35" s="19"/>
      <c r="X35" s="19"/>
    </row>
    <row r="36" spans="1:24" x14ac:dyDescent="0.25">
      <c r="A36" s="180" t="s">
        <v>236</v>
      </c>
      <c r="B36" s="181"/>
      <c r="C36" s="182"/>
      <c r="D36" s="45"/>
      <c r="E36" s="46"/>
      <c r="F36" s="75">
        <v>16.75</v>
      </c>
      <c r="G36" s="75">
        <v>15</v>
      </c>
      <c r="H36" s="19"/>
      <c r="I36" s="19"/>
      <c r="J36" s="19"/>
      <c r="K36" s="19"/>
      <c r="L36" s="19"/>
      <c r="M36" s="19"/>
      <c r="N36" s="19"/>
      <c r="O36" s="19"/>
      <c r="P36" s="16"/>
      <c r="Q36" s="16"/>
      <c r="R36" s="16"/>
      <c r="S36" s="16"/>
      <c r="T36" s="140"/>
      <c r="U36" s="19"/>
      <c r="V36" s="19"/>
      <c r="W36" s="19"/>
      <c r="X36" s="19"/>
    </row>
    <row r="37" spans="1:24" x14ac:dyDescent="0.25">
      <c r="A37" s="186" t="s">
        <v>49</v>
      </c>
      <c r="B37" s="192"/>
      <c r="C37" s="193"/>
      <c r="D37" s="80"/>
      <c r="E37" s="16"/>
      <c r="F37" s="16">
        <v>0.02</v>
      </c>
      <c r="G37" s="16">
        <v>0.02</v>
      </c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s="2" customFormat="1" ht="12.75" x14ac:dyDescent="0.2">
      <c r="A38" s="249" t="s">
        <v>25</v>
      </c>
      <c r="B38" s="223"/>
      <c r="C38" s="224"/>
      <c r="D38" s="45"/>
      <c r="E38" s="46"/>
      <c r="F38" s="75">
        <v>175</v>
      </c>
      <c r="G38" s="75">
        <v>175</v>
      </c>
      <c r="H38" s="19"/>
      <c r="I38" s="19"/>
      <c r="J38" s="19"/>
      <c r="K38" s="19"/>
      <c r="L38" s="19"/>
      <c r="M38" s="19"/>
      <c r="N38" s="19"/>
      <c r="O38" s="19"/>
      <c r="P38" s="16"/>
      <c r="Q38" s="16"/>
      <c r="R38" s="16"/>
      <c r="S38" s="16"/>
      <c r="T38" s="140"/>
      <c r="U38" s="19"/>
      <c r="V38" s="19"/>
      <c r="W38" s="19"/>
      <c r="X38" s="19"/>
    </row>
    <row r="39" spans="1:24" ht="14.25" customHeight="1" x14ac:dyDescent="0.25">
      <c r="A39" s="155" t="s">
        <v>196</v>
      </c>
      <c r="B39" s="156"/>
      <c r="C39" s="157"/>
      <c r="D39" s="15" t="s">
        <v>197</v>
      </c>
      <c r="E39" s="15">
        <v>120</v>
      </c>
      <c r="F39" s="15"/>
      <c r="G39" s="15"/>
      <c r="H39" s="15">
        <v>21.45</v>
      </c>
      <c r="I39" s="15">
        <v>10.89</v>
      </c>
      <c r="J39" s="15">
        <v>8.36</v>
      </c>
      <c r="K39" s="15">
        <v>231</v>
      </c>
      <c r="L39" s="15">
        <v>0.11</v>
      </c>
      <c r="M39" s="15">
        <v>8.2100000000000009</v>
      </c>
      <c r="N39" s="15">
        <v>12.8</v>
      </c>
      <c r="O39" s="15">
        <v>0.11</v>
      </c>
      <c r="P39" s="57">
        <f>SUM(P41:P49)</f>
        <v>1.536</v>
      </c>
      <c r="Q39" s="57">
        <f t="shared" ref="Q39:S39" si="7">SUM(Q41:Q49)</f>
        <v>0.2326</v>
      </c>
      <c r="R39" s="57">
        <f t="shared" si="7"/>
        <v>0</v>
      </c>
      <c r="S39" s="57">
        <f t="shared" si="7"/>
        <v>1.0826</v>
      </c>
      <c r="T39" s="15">
        <v>85.95</v>
      </c>
      <c r="U39" s="15">
        <v>715.46</v>
      </c>
      <c r="V39" s="15">
        <v>356.68</v>
      </c>
      <c r="W39" s="15">
        <v>106.77</v>
      </c>
      <c r="X39" s="15">
        <v>1.87</v>
      </c>
    </row>
    <row r="40" spans="1:24" ht="12.75" customHeight="1" x14ac:dyDescent="0.25">
      <c r="A40" s="155" t="s">
        <v>198</v>
      </c>
      <c r="B40" s="156"/>
      <c r="C40" s="157"/>
      <c r="D40" s="15"/>
      <c r="E40" s="15">
        <v>100</v>
      </c>
      <c r="F40" s="15"/>
      <c r="G40" s="15"/>
      <c r="H40" s="15"/>
      <c r="I40" s="15"/>
      <c r="J40" s="15"/>
      <c r="K40" s="1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 customHeight="1" x14ac:dyDescent="0.25">
      <c r="A41" s="186" t="s">
        <v>312</v>
      </c>
      <c r="B41" s="192"/>
      <c r="C41" s="193"/>
      <c r="D41" s="16"/>
      <c r="E41" s="16"/>
      <c r="F41" s="16">
        <v>153.6</v>
      </c>
      <c r="G41" s="16">
        <v>146.4</v>
      </c>
      <c r="H41" s="16"/>
      <c r="I41" s="16"/>
      <c r="J41" s="16"/>
      <c r="K41" s="16"/>
      <c r="L41" s="16"/>
      <c r="M41" s="16"/>
      <c r="N41" s="16"/>
      <c r="O41" s="16"/>
      <c r="P41" s="16">
        <v>1.536</v>
      </c>
      <c r="Q41" s="16">
        <v>0.23039999999999999</v>
      </c>
      <c r="R41" s="16"/>
      <c r="S41" s="16">
        <v>1.0751999999999999</v>
      </c>
      <c r="T41" s="16"/>
      <c r="U41" s="16"/>
      <c r="V41" s="16"/>
      <c r="W41" s="16"/>
      <c r="X41" s="16"/>
    </row>
    <row r="42" spans="1:24" x14ac:dyDescent="0.25">
      <c r="A42" s="191" t="s">
        <v>46</v>
      </c>
      <c r="B42" s="187"/>
      <c r="C42" s="188"/>
      <c r="D42" s="16"/>
      <c r="E42" s="16"/>
      <c r="F42" s="16">
        <v>6</v>
      </c>
      <c r="G42" s="16">
        <v>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x14ac:dyDescent="0.25">
      <c r="A43" s="186" t="s">
        <v>45</v>
      </c>
      <c r="B43" s="192"/>
      <c r="C43" s="193"/>
      <c r="D43" s="16"/>
      <c r="E43" s="16"/>
      <c r="F43" s="16">
        <v>8</v>
      </c>
      <c r="G43" s="16">
        <v>8</v>
      </c>
      <c r="H43" s="16"/>
      <c r="I43" s="16"/>
      <c r="J43" s="16"/>
      <c r="K43" s="16"/>
      <c r="L43" s="16"/>
      <c r="M43" s="16"/>
      <c r="N43" s="16"/>
      <c r="O43" s="16"/>
      <c r="P43" s="15"/>
      <c r="Q43" s="15"/>
      <c r="R43" s="15"/>
      <c r="S43" s="15"/>
      <c r="T43" s="16"/>
      <c r="U43" s="16"/>
      <c r="V43" s="16"/>
      <c r="W43" s="16"/>
      <c r="X43" s="16"/>
    </row>
    <row r="44" spans="1:24" x14ac:dyDescent="0.25">
      <c r="A44" s="186" t="s">
        <v>114</v>
      </c>
      <c r="B44" s="192"/>
      <c r="C44" s="193"/>
      <c r="D44" s="16"/>
      <c r="E44" s="16"/>
      <c r="F44" s="16">
        <v>0.2</v>
      </c>
      <c r="G44" s="16">
        <v>0.2</v>
      </c>
      <c r="H44" s="16"/>
      <c r="I44" s="102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x14ac:dyDescent="0.25">
      <c r="A45" s="186" t="s">
        <v>23</v>
      </c>
      <c r="B45" s="192"/>
      <c r="C45" s="193"/>
      <c r="D45" s="16"/>
      <c r="E45" s="16"/>
      <c r="F45" s="16">
        <v>1.6</v>
      </c>
      <c r="G45" s="16">
        <v>1.6</v>
      </c>
      <c r="H45" s="16"/>
      <c r="I45" s="102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x14ac:dyDescent="0.25">
      <c r="A46" s="191" t="s">
        <v>44</v>
      </c>
      <c r="B46" s="187"/>
      <c r="C46" s="188"/>
      <c r="D46" s="16"/>
      <c r="E46" s="16"/>
      <c r="F46" s="16">
        <v>19.8</v>
      </c>
      <c r="G46" s="16">
        <v>16</v>
      </c>
      <c r="H46" s="16"/>
      <c r="I46" s="102"/>
      <c r="J46" s="16"/>
      <c r="K46" s="16"/>
      <c r="L46" s="16"/>
      <c r="M46" s="16"/>
      <c r="N46" s="16"/>
      <c r="O46" s="16"/>
      <c r="P46" s="16"/>
      <c r="Q46" s="16"/>
      <c r="R46" s="16"/>
      <c r="S46" s="16">
        <v>6.1000000000000004E-3</v>
      </c>
      <c r="T46" s="16"/>
      <c r="U46" s="16"/>
      <c r="V46" s="16"/>
      <c r="W46" s="16"/>
      <c r="X46" s="16"/>
    </row>
    <row r="47" spans="1:24" x14ac:dyDescent="0.25">
      <c r="A47" s="186" t="s">
        <v>43</v>
      </c>
      <c r="B47" s="192"/>
      <c r="C47" s="193"/>
      <c r="D47" s="15"/>
      <c r="E47" s="15"/>
      <c r="F47" s="16">
        <v>43</v>
      </c>
      <c r="G47" s="16">
        <v>36</v>
      </c>
      <c r="H47" s="15"/>
      <c r="I47" s="15"/>
      <c r="J47" s="15"/>
      <c r="K47" s="15"/>
      <c r="L47" s="16"/>
      <c r="M47" s="16"/>
      <c r="N47" s="16"/>
      <c r="O47" s="16"/>
      <c r="P47" s="16"/>
      <c r="Q47" s="16">
        <v>2.2000000000000001E-3</v>
      </c>
      <c r="R47" s="16"/>
      <c r="S47" s="16">
        <v>1.2999999999999999E-3</v>
      </c>
      <c r="T47" s="16"/>
      <c r="U47" s="16"/>
      <c r="V47" s="16"/>
      <c r="W47" s="16"/>
      <c r="X47" s="16"/>
    </row>
    <row r="48" spans="1:24" x14ac:dyDescent="0.25">
      <c r="A48" s="186" t="s">
        <v>49</v>
      </c>
      <c r="B48" s="192"/>
      <c r="C48" s="193"/>
      <c r="D48" s="16"/>
      <c r="E48" s="16"/>
      <c r="F48" s="16">
        <v>0.02</v>
      </c>
      <c r="G48" s="103">
        <v>0.02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</row>
    <row r="49" spans="1:24" x14ac:dyDescent="0.25">
      <c r="A49" s="186" t="s">
        <v>25</v>
      </c>
      <c r="B49" s="192"/>
      <c r="C49" s="193"/>
      <c r="D49" s="16"/>
      <c r="E49" s="16"/>
      <c r="F49" s="16">
        <v>38</v>
      </c>
      <c r="G49" s="16">
        <v>38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ht="12.75" customHeight="1" x14ac:dyDescent="0.25">
      <c r="A50" s="206" t="s">
        <v>110</v>
      </c>
      <c r="B50" s="206"/>
      <c r="C50" s="206"/>
      <c r="D50" s="55" t="s">
        <v>240</v>
      </c>
      <c r="E50" s="15">
        <v>180</v>
      </c>
      <c r="F50" s="20"/>
      <c r="G50" s="20"/>
      <c r="H50" s="15">
        <v>3.46</v>
      </c>
      <c r="I50" s="15">
        <v>6.79</v>
      </c>
      <c r="J50" s="15">
        <v>23.98</v>
      </c>
      <c r="K50" s="15">
        <v>179.97</v>
      </c>
      <c r="L50" s="15">
        <v>0.188</v>
      </c>
      <c r="M50" s="15">
        <v>24.71</v>
      </c>
      <c r="N50" s="15">
        <v>34.28</v>
      </c>
      <c r="O50" s="15">
        <v>0.12</v>
      </c>
      <c r="P50" s="20">
        <f>SUM(P51:P53)</f>
        <v>0.105</v>
      </c>
      <c r="Q50" s="20">
        <f t="shared" ref="Q50:S50" si="8">SUM(Q51:Q53)</f>
        <v>1.06E-2</v>
      </c>
      <c r="R50" s="20">
        <f t="shared" si="8"/>
        <v>0</v>
      </c>
      <c r="S50" s="20">
        <f t="shared" si="8"/>
        <v>0.74399999999999999</v>
      </c>
      <c r="T50" s="15">
        <v>23.41</v>
      </c>
      <c r="U50" s="15">
        <v>854.67</v>
      </c>
      <c r="V50" s="15">
        <v>95.62</v>
      </c>
      <c r="W50" s="15">
        <v>34.83</v>
      </c>
      <c r="X50" s="15">
        <v>1.4</v>
      </c>
    </row>
    <row r="51" spans="1:24" ht="13.5" customHeight="1" x14ac:dyDescent="0.25">
      <c r="A51" s="218" t="s">
        <v>42</v>
      </c>
      <c r="B51" s="218"/>
      <c r="C51" s="218"/>
      <c r="D51" s="80"/>
      <c r="E51" s="16"/>
      <c r="F51" s="40">
        <v>248</v>
      </c>
      <c r="G51" s="40">
        <v>185</v>
      </c>
      <c r="H51" s="40"/>
      <c r="I51" s="40"/>
      <c r="J51" s="40"/>
      <c r="K51" s="77"/>
      <c r="L51" s="40"/>
      <c r="M51" s="40"/>
      <c r="N51" s="40"/>
      <c r="O51" s="40"/>
      <c r="P51" s="16"/>
      <c r="Q51" s="16">
        <v>9.9000000000000008E-3</v>
      </c>
      <c r="R51" s="16"/>
      <c r="S51" s="16">
        <v>0.74399999999999999</v>
      </c>
      <c r="T51" s="40"/>
      <c r="U51" s="40"/>
      <c r="V51" s="40"/>
      <c r="W51" s="40"/>
      <c r="X51" s="40"/>
    </row>
    <row r="52" spans="1:24" ht="13.5" customHeight="1" x14ac:dyDescent="0.25">
      <c r="A52" s="218" t="s">
        <v>24</v>
      </c>
      <c r="B52" s="218"/>
      <c r="C52" s="218"/>
      <c r="D52" s="80"/>
      <c r="E52" s="16"/>
      <c r="F52" s="40">
        <v>7</v>
      </c>
      <c r="G52" s="40">
        <v>7</v>
      </c>
      <c r="H52" s="40"/>
      <c r="I52" s="40"/>
      <c r="J52" s="40"/>
      <c r="K52" s="77"/>
      <c r="L52" s="40"/>
      <c r="M52" s="40"/>
      <c r="N52" s="40"/>
      <c r="O52" s="40"/>
      <c r="P52" s="17">
        <v>0.105</v>
      </c>
      <c r="Q52" s="17">
        <v>6.9999999999999999E-4</v>
      </c>
      <c r="R52" s="15"/>
      <c r="S52" s="15"/>
      <c r="T52" s="40"/>
      <c r="U52" s="40"/>
      <c r="V52" s="40"/>
      <c r="W52" s="40"/>
      <c r="X52" s="40"/>
    </row>
    <row r="53" spans="1:24" ht="15" customHeight="1" x14ac:dyDescent="0.25">
      <c r="A53" s="218" t="s">
        <v>25</v>
      </c>
      <c r="B53" s="218"/>
      <c r="C53" s="218"/>
      <c r="D53" s="80"/>
      <c r="E53" s="16"/>
      <c r="F53" s="40">
        <v>129.5</v>
      </c>
      <c r="G53" s="40">
        <v>129.5</v>
      </c>
      <c r="H53" s="40"/>
      <c r="I53" s="40"/>
      <c r="J53" s="40"/>
      <c r="K53" s="77"/>
      <c r="L53" s="40"/>
      <c r="M53" s="40"/>
      <c r="N53" s="40"/>
      <c r="O53" s="40"/>
      <c r="P53" s="16"/>
      <c r="Q53" s="16"/>
      <c r="R53" s="16"/>
      <c r="S53" s="16"/>
      <c r="T53" s="40"/>
      <c r="U53" s="40"/>
      <c r="V53" s="40"/>
      <c r="W53" s="40"/>
      <c r="X53" s="40"/>
    </row>
    <row r="54" spans="1:24" x14ac:dyDescent="0.25">
      <c r="A54" s="206" t="s">
        <v>57</v>
      </c>
      <c r="B54" s="206"/>
      <c r="C54" s="206"/>
      <c r="D54" s="55" t="s">
        <v>58</v>
      </c>
      <c r="E54" s="20">
        <v>200</v>
      </c>
      <c r="F54" s="20"/>
      <c r="G54" s="20"/>
      <c r="H54" s="15">
        <v>1</v>
      </c>
      <c r="I54" s="15">
        <v>0</v>
      </c>
      <c r="J54" s="15">
        <v>20.2</v>
      </c>
      <c r="K54" s="15">
        <v>84.8</v>
      </c>
      <c r="L54" s="15">
        <v>0.02</v>
      </c>
      <c r="M54" s="15">
        <v>4</v>
      </c>
      <c r="N54" s="15">
        <v>0</v>
      </c>
      <c r="O54" s="15">
        <v>0.02</v>
      </c>
      <c r="P54" s="57">
        <v>0</v>
      </c>
      <c r="Q54" s="57">
        <v>0</v>
      </c>
      <c r="R54" s="57">
        <v>0</v>
      </c>
      <c r="S54" s="57">
        <v>0</v>
      </c>
      <c r="T54" s="15">
        <v>14</v>
      </c>
      <c r="U54" s="15">
        <v>240</v>
      </c>
      <c r="V54" s="15">
        <v>14</v>
      </c>
      <c r="W54" s="15">
        <v>8</v>
      </c>
      <c r="X54" s="15">
        <v>2.8</v>
      </c>
    </row>
    <row r="55" spans="1:24" ht="13.5" customHeight="1" x14ac:dyDescent="0.25">
      <c r="A55" s="207" t="s">
        <v>244</v>
      </c>
      <c r="B55" s="208"/>
      <c r="C55" s="209"/>
      <c r="D55" s="15"/>
      <c r="E55" s="15">
        <v>5</v>
      </c>
      <c r="F55" s="57"/>
      <c r="G55" s="47"/>
      <c r="H55" s="15"/>
      <c r="I55" s="15"/>
      <c r="J55" s="15"/>
      <c r="K55" s="54"/>
      <c r="L55" s="16"/>
      <c r="M55" s="16"/>
      <c r="N55" s="16"/>
      <c r="O55" s="16"/>
      <c r="P55" s="16"/>
      <c r="Q55" s="57">
        <v>2.3E-3</v>
      </c>
      <c r="R55" s="16"/>
      <c r="S55" s="16"/>
      <c r="T55" s="16"/>
      <c r="U55" s="16"/>
      <c r="V55" s="16"/>
      <c r="W55" s="16"/>
      <c r="X55" s="16"/>
    </row>
    <row r="56" spans="1:24" ht="12.75" customHeight="1" x14ac:dyDescent="0.25">
      <c r="A56" s="155" t="s">
        <v>30</v>
      </c>
      <c r="B56" s="156"/>
      <c r="C56" s="157"/>
      <c r="D56" s="61"/>
      <c r="E56" s="24">
        <v>90</v>
      </c>
      <c r="F56" s="24">
        <v>90</v>
      </c>
      <c r="G56" s="24"/>
      <c r="H56" s="24">
        <v>7.11</v>
      </c>
      <c r="I56" s="24">
        <v>0.9</v>
      </c>
      <c r="J56" s="24">
        <v>43.47</v>
      </c>
      <c r="K56" s="24">
        <v>211.5</v>
      </c>
      <c r="L56" s="21">
        <v>0.14000000000000001</v>
      </c>
      <c r="M56" s="21">
        <v>0</v>
      </c>
      <c r="N56" s="21">
        <v>0</v>
      </c>
      <c r="O56" s="21">
        <v>0.05</v>
      </c>
      <c r="P56" s="15">
        <v>0</v>
      </c>
      <c r="Q56" s="15">
        <v>5.0000000000000001E-3</v>
      </c>
      <c r="R56" s="15">
        <v>1.9800000000000002E-2</v>
      </c>
      <c r="S56" s="15">
        <v>2.5999999999999999E-2</v>
      </c>
      <c r="T56" s="21">
        <v>20.7</v>
      </c>
      <c r="U56" s="21">
        <v>119.71</v>
      </c>
      <c r="V56" s="21">
        <v>78.3</v>
      </c>
      <c r="W56" s="21">
        <v>29.7</v>
      </c>
      <c r="X56" s="21">
        <v>1.8</v>
      </c>
    </row>
    <row r="57" spans="1:24" x14ac:dyDescent="0.25">
      <c r="A57" s="155" t="s">
        <v>268</v>
      </c>
      <c r="B57" s="156"/>
      <c r="C57" s="157"/>
      <c r="D57" s="16"/>
      <c r="E57" s="15">
        <v>60</v>
      </c>
      <c r="F57" s="15"/>
      <c r="G57" s="15"/>
      <c r="H57" s="20">
        <v>4.62</v>
      </c>
      <c r="I57" s="20">
        <v>0.84</v>
      </c>
      <c r="J57" s="20">
        <v>22.63</v>
      </c>
      <c r="K57" s="126">
        <v>120.65</v>
      </c>
      <c r="L57" s="15">
        <v>0.12</v>
      </c>
      <c r="M57" s="15">
        <v>0</v>
      </c>
      <c r="N57" s="15">
        <v>0</v>
      </c>
      <c r="O57" s="15">
        <v>0.05</v>
      </c>
      <c r="P57" s="57">
        <v>0</v>
      </c>
      <c r="Q57" s="57">
        <v>3.3999999999999998E-3</v>
      </c>
      <c r="R57" s="57">
        <v>0</v>
      </c>
      <c r="S57" s="57">
        <v>0</v>
      </c>
      <c r="T57" s="15">
        <v>9.9</v>
      </c>
      <c r="U57" s="15">
        <v>146.47999999999999</v>
      </c>
      <c r="V57" s="15">
        <v>116.45</v>
      </c>
      <c r="W57" s="15">
        <v>34.21</v>
      </c>
      <c r="X57" s="15">
        <v>2.7</v>
      </c>
    </row>
    <row r="58" spans="1:24" ht="13.5" customHeight="1" x14ac:dyDescent="0.25">
      <c r="A58" s="155" t="s">
        <v>261</v>
      </c>
      <c r="B58" s="156"/>
      <c r="C58" s="157"/>
      <c r="D58" s="16"/>
      <c r="E58" s="15">
        <f>SUM(E28:E57)</f>
        <v>1010</v>
      </c>
      <c r="F58" s="15"/>
      <c r="G58" s="15"/>
      <c r="H58" s="15">
        <f t="shared" ref="H58:O58" si="9">SUM(H28:H57)</f>
        <v>39.729999999999997</v>
      </c>
      <c r="I58" s="15">
        <f t="shared" si="9"/>
        <v>24.509999999999998</v>
      </c>
      <c r="J58" s="15">
        <f t="shared" si="9"/>
        <v>131.33000000000001</v>
      </c>
      <c r="K58" s="15">
        <f t="shared" si="9"/>
        <v>942.42</v>
      </c>
      <c r="L58" s="15">
        <f t="shared" si="9"/>
        <v>0.67800000000000005</v>
      </c>
      <c r="M58" s="15">
        <f t="shared" si="9"/>
        <v>50.050000000000004</v>
      </c>
      <c r="N58" s="15">
        <f t="shared" si="9"/>
        <v>47.08</v>
      </c>
      <c r="O58" s="15">
        <f t="shared" si="9"/>
        <v>0.42</v>
      </c>
      <c r="P58" s="15">
        <f>SUM(P57+P56+P55+P54+P50+P39+P28)</f>
        <v>1.6447000000000001</v>
      </c>
      <c r="Q58" s="15">
        <f t="shared" ref="Q58:S58" si="10">SUM(Q57+Q56+Q55+Q54+Q50+Q39+Q28)</f>
        <v>0.25940000000000002</v>
      </c>
      <c r="R58" s="15">
        <f t="shared" si="10"/>
        <v>1.9800000000000002E-2</v>
      </c>
      <c r="S58" s="15">
        <f t="shared" si="10"/>
        <v>1.8858999999999999</v>
      </c>
      <c r="T58" s="15">
        <f>SUM(T28:T57)</f>
        <v>193.71</v>
      </c>
      <c r="U58" s="15">
        <f>SUM(U28:U57)</f>
        <v>2621.09</v>
      </c>
      <c r="V58" s="15">
        <f>SUM(V28:V57)</f>
        <v>726.88</v>
      </c>
      <c r="W58" s="15">
        <f>SUM(W28:W57)</f>
        <v>241.59</v>
      </c>
      <c r="X58" s="15">
        <f>SUM(X28:X57)</f>
        <v>11.649999999999999</v>
      </c>
    </row>
    <row r="59" spans="1:24" x14ac:dyDescent="0.25">
      <c r="A59" s="155"/>
      <c r="B59" s="156"/>
      <c r="C59" s="157"/>
      <c r="D59" s="197" t="s">
        <v>60</v>
      </c>
      <c r="E59" s="198"/>
      <c r="F59" s="198"/>
      <c r="G59" s="199"/>
      <c r="H59" s="15"/>
      <c r="I59" s="15"/>
      <c r="J59" s="15"/>
      <c r="K59" s="15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</row>
    <row r="60" spans="1:24" ht="12" customHeight="1" x14ac:dyDescent="0.25">
      <c r="A60" s="155" t="s">
        <v>116</v>
      </c>
      <c r="B60" s="156"/>
      <c r="C60" s="157"/>
      <c r="D60" s="15" t="s">
        <v>117</v>
      </c>
      <c r="E60" s="15">
        <v>200</v>
      </c>
      <c r="F60" s="15"/>
      <c r="G60" s="15"/>
      <c r="H60" s="15">
        <v>0.66</v>
      </c>
      <c r="I60" s="15">
        <v>0.09</v>
      </c>
      <c r="J60" s="15">
        <v>32.01</v>
      </c>
      <c r="K60" s="54">
        <v>132.80000000000001</v>
      </c>
      <c r="L60" s="15">
        <v>1.6E-2</v>
      </c>
      <c r="M60" s="15">
        <v>0.72</v>
      </c>
      <c r="N60" s="15">
        <v>0</v>
      </c>
      <c r="O60" s="15">
        <v>0.02</v>
      </c>
      <c r="P60" s="57">
        <f>SUM(P61:P64)</f>
        <v>0</v>
      </c>
      <c r="Q60" s="57">
        <f t="shared" ref="Q60:S60" si="11">SUM(Q61:Q64)</f>
        <v>0</v>
      </c>
      <c r="R60" s="57">
        <f t="shared" si="11"/>
        <v>0</v>
      </c>
      <c r="S60" s="57">
        <f t="shared" si="11"/>
        <v>0</v>
      </c>
      <c r="T60" s="15">
        <v>32.479999999999997</v>
      </c>
      <c r="U60" s="15">
        <v>229.8</v>
      </c>
      <c r="V60" s="15">
        <v>23.44</v>
      </c>
      <c r="W60" s="15">
        <v>17.46</v>
      </c>
      <c r="X60" s="15">
        <v>0.69</v>
      </c>
    </row>
    <row r="61" spans="1:24" ht="13.5" customHeight="1" x14ac:dyDescent="0.25">
      <c r="A61" s="191" t="s">
        <v>118</v>
      </c>
      <c r="B61" s="187"/>
      <c r="C61" s="188"/>
      <c r="D61" s="17"/>
      <c r="E61" s="17"/>
      <c r="F61" s="17">
        <v>20</v>
      </c>
      <c r="G61" s="17">
        <v>20</v>
      </c>
      <c r="H61" s="17"/>
      <c r="I61" s="17"/>
      <c r="J61" s="17"/>
      <c r="K61" s="17"/>
      <c r="L61" s="17"/>
      <c r="M61" s="17"/>
      <c r="N61" s="17"/>
      <c r="O61" s="17"/>
      <c r="P61" s="16"/>
      <c r="Q61" s="16"/>
      <c r="R61" s="16"/>
      <c r="S61" s="16"/>
      <c r="T61" s="17"/>
      <c r="U61" s="17"/>
      <c r="V61" s="17"/>
      <c r="W61" s="17"/>
      <c r="X61" s="17"/>
    </row>
    <row r="62" spans="1:24" ht="13.5" customHeight="1" x14ac:dyDescent="0.25">
      <c r="A62" s="186" t="s">
        <v>23</v>
      </c>
      <c r="B62" s="187"/>
      <c r="C62" s="188"/>
      <c r="D62" s="17"/>
      <c r="E62" s="17"/>
      <c r="F62" s="17">
        <v>10</v>
      </c>
      <c r="G62" s="17">
        <v>10</v>
      </c>
      <c r="H62" s="17"/>
      <c r="I62" s="17"/>
      <c r="J62" s="17"/>
      <c r="K62" s="17"/>
      <c r="L62" s="17"/>
      <c r="M62" s="17"/>
      <c r="N62" s="17"/>
      <c r="O62" s="17"/>
      <c r="P62" s="16"/>
      <c r="Q62" s="16"/>
      <c r="R62" s="16"/>
      <c r="S62" s="16"/>
      <c r="T62" s="17"/>
      <c r="U62" s="17"/>
      <c r="V62" s="17"/>
      <c r="W62" s="17"/>
      <c r="X62" s="17"/>
    </row>
    <row r="63" spans="1:24" ht="13.5" customHeight="1" x14ac:dyDescent="0.25">
      <c r="A63" s="191" t="s">
        <v>114</v>
      </c>
      <c r="B63" s="187"/>
      <c r="C63" s="188"/>
      <c r="D63" s="17"/>
      <c r="E63" s="17"/>
      <c r="F63" s="17">
        <v>0.2</v>
      </c>
      <c r="G63" s="17">
        <v>0.2</v>
      </c>
      <c r="H63" s="17"/>
      <c r="I63" s="17"/>
      <c r="J63" s="17"/>
      <c r="K63" s="17"/>
      <c r="L63" s="17"/>
      <c r="M63" s="17"/>
      <c r="N63" s="17"/>
      <c r="O63" s="17"/>
      <c r="P63" s="15"/>
      <c r="Q63" s="15"/>
      <c r="R63" s="15"/>
      <c r="S63" s="15"/>
      <c r="T63" s="17"/>
      <c r="U63" s="17"/>
      <c r="V63" s="17"/>
      <c r="W63" s="17"/>
      <c r="X63" s="17"/>
    </row>
    <row r="64" spans="1:24" ht="12" customHeight="1" x14ac:dyDescent="0.25">
      <c r="A64" s="191" t="s">
        <v>25</v>
      </c>
      <c r="B64" s="187"/>
      <c r="C64" s="188"/>
      <c r="D64" s="17"/>
      <c r="E64" s="17"/>
      <c r="F64" s="17">
        <v>200</v>
      </c>
      <c r="G64" s="17">
        <v>200</v>
      </c>
      <c r="H64" s="17"/>
      <c r="I64" s="17"/>
      <c r="J64" s="17"/>
      <c r="K64" s="17"/>
      <c r="L64" s="17"/>
      <c r="M64" s="17"/>
      <c r="N64" s="17"/>
      <c r="O64" s="17"/>
      <c r="P64" s="15"/>
      <c r="Q64" s="15"/>
      <c r="R64" s="15"/>
      <c r="S64" s="15"/>
      <c r="T64" s="17"/>
      <c r="U64" s="17"/>
      <c r="V64" s="17"/>
      <c r="W64" s="17"/>
      <c r="X64" s="17"/>
    </row>
    <row r="65" spans="1:24" s="11" customFormat="1" ht="12" x14ac:dyDescent="0.2">
      <c r="A65" s="25" t="s">
        <v>194</v>
      </c>
      <c r="B65" s="26"/>
      <c r="C65" s="27"/>
      <c r="D65" s="15" t="s">
        <v>195</v>
      </c>
      <c r="E65" s="62">
        <v>180</v>
      </c>
      <c r="F65" s="15"/>
      <c r="G65" s="55"/>
      <c r="H65" s="15">
        <v>30.69</v>
      </c>
      <c r="I65" s="15">
        <v>23.22</v>
      </c>
      <c r="J65" s="15">
        <v>58.8</v>
      </c>
      <c r="K65" s="15">
        <v>567</v>
      </c>
      <c r="L65" s="15">
        <v>0.126</v>
      </c>
      <c r="M65" s="15">
        <v>0.99</v>
      </c>
      <c r="N65" s="15">
        <v>136.5</v>
      </c>
      <c r="O65" s="15">
        <v>0.63</v>
      </c>
      <c r="P65" s="57">
        <f>SUM(P67:P75)</f>
        <v>1.9262999999999999</v>
      </c>
      <c r="Q65" s="57">
        <f t="shared" ref="Q65:S65" si="12">SUM(Q67:Q75)</f>
        <v>5.9000000000000007E-3</v>
      </c>
      <c r="R65" s="57">
        <f t="shared" si="12"/>
        <v>2.4000000000000002E-3</v>
      </c>
      <c r="S65" s="57">
        <f t="shared" si="12"/>
        <v>1.61E-2</v>
      </c>
      <c r="T65" s="15">
        <v>410.73</v>
      </c>
      <c r="U65" s="15">
        <v>410.43</v>
      </c>
      <c r="V65" s="15">
        <v>451.83</v>
      </c>
      <c r="W65" s="15">
        <v>55.77</v>
      </c>
      <c r="X65" s="15">
        <v>1.32</v>
      </c>
    </row>
    <row r="66" spans="1:24" s="11" customFormat="1" ht="12" x14ac:dyDescent="0.2">
      <c r="A66" s="155" t="s">
        <v>282</v>
      </c>
      <c r="B66" s="156"/>
      <c r="C66" s="157"/>
      <c r="D66" s="15"/>
      <c r="E66" s="62">
        <v>30</v>
      </c>
      <c r="F66" s="15"/>
      <c r="G66" s="5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s="11" customFormat="1" ht="12" x14ac:dyDescent="0.2">
      <c r="A67" s="191" t="s">
        <v>121</v>
      </c>
      <c r="B67" s="187"/>
      <c r="C67" s="188"/>
      <c r="D67" s="17"/>
      <c r="E67" s="82"/>
      <c r="F67" s="17">
        <v>169.2</v>
      </c>
      <c r="G67" s="83">
        <v>165.6</v>
      </c>
      <c r="H67" s="15"/>
      <c r="I67" s="15"/>
      <c r="J67" s="15"/>
      <c r="K67" s="15"/>
      <c r="L67" s="16"/>
      <c r="M67" s="16"/>
      <c r="N67" s="16"/>
      <c r="O67" s="16"/>
      <c r="P67" s="16">
        <v>1.6919999999999999</v>
      </c>
      <c r="Q67" s="16"/>
      <c r="R67" s="16"/>
      <c r="S67" s="16"/>
      <c r="T67" s="16"/>
      <c r="U67" s="16"/>
      <c r="V67" s="16"/>
      <c r="W67" s="16"/>
      <c r="X67" s="16"/>
    </row>
    <row r="68" spans="1:24" s="11" customFormat="1" ht="12.75" customHeight="1" x14ac:dyDescent="0.2">
      <c r="A68" s="191" t="s">
        <v>122</v>
      </c>
      <c r="B68" s="187"/>
      <c r="C68" s="188"/>
      <c r="D68" s="17"/>
      <c r="E68" s="82"/>
      <c r="F68" s="17">
        <v>10.8</v>
      </c>
      <c r="G68" s="83">
        <v>10.8</v>
      </c>
      <c r="H68" s="15"/>
      <c r="I68" s="15"/>
      <c r="J68" s="15"/>
      <c r="K68" s="15"/>
      <c r="L68" s="16"/>
      <c r="M68" s="16"/>
      <c r="N68" s="16"/>
      <c r="O68" s="16"/>
      <c r="P68" s="146"/>
      <c r="Q68" s="146"/>
      <c r="R68" s="146">
        <v>1.6000000000000001E-3</v>
      </c>
      <c r="S68" s="146"/>
      <c r="T68" s="16"/>
      <c r="U68" s="16"/>
      <c r="V68" s="16"/>
      <c r="W68" s="16"/>
      <c r="X68" s="16"/>
    </row>
    <row r="69" spans="1:24" s="11" customFormat="1" ht="14.25" customHeight="1" x14ac:dyDescent="0.2">
      <c r="A69" s="186" t="s">
        <v>23</v>
      </c>
      <c r="B69" s="192"/>
      <c r="C69" s="193"/>
      <c r="D69" s="17"/>
      <c r="E69" s="82"/>
      <c r="F69" s="17">
        <v>12.4</v>
      </c>
      <c r="G69" s="83">
        <v>12.4</v>
      </c>
      <c r="H69" s="15"/>
      <c r="I69" s="15"/>
      <c r="J69" s="15"/>
      <c r="K69" s="15"/>
      <c r="L69" s="16"/>
      <c r="M69" s="16"/>
      <c r="N69" s="16"/>
      <c r="O69" s="16"/>
      <c r="P69" s="17"/>
      <c r="Q69" s="17"/>
      <c r="R69" s="17"/>
      <c r="S69" s="17"/>
      <c r="T69" s="16"/>
      <c r="U69" s="16"/>
      <c r="V69" s="16"/>
      <c r="W69" s="16"/>
      <c r="X69" s="16"/>
    </row>
    <row r="70" spans="1:24" s="11" customFormat="1" ht="12" x14ac:dyDescent="0.2">
      <c r="A70" s="191" t="s">
        <v>26</v>
      </c>
      <c r="B70" s="187"/>
      <c r="C70" s="188"/>
      <c r="D70" s="17"/>
      <c r="E70" s="82"/>
      <c r="F70" s="17">
        <v>7</v>
      </c>
      <c r="G70" s="83">
        <v>7</v>
      </c>
      <c r="H70" s="15"/>
      <c r="I70" s="15"/>
      <c r="J70" s="15"/>
      <c r="K70" s="15"/>
      <c r="L70" s="16"/>
      <c r="M70" s="16"/>
      <c r="N70" s="16"/>
      <c r="O70" s="16"/>
      <c r="P70" s="17">
        <v>0.154</v>
      </c>
      <c r="Q70" s="17">
        <v>2.5000000000000001E-3</v>
      </c>
      <c r="R70" s="17">
        <v>8.0000000000000004E-4</v>
      </c>
      <c r="S70" s="17">
        <v>3.8E-3</v>
      </c>
      <c r="T70" s="16"/>
      <c r="U70" s="16"/>
      <c r="V70" s="16"/>
      <c r="W70" s="16"/>
      <c r="X70" s="16"/>
    </row>
    <row r="71" spans="1:24" s="11" customFormat="1" ht="13.5" customHeight="1" x14ac:dyDescent="0.2">
      <c r="A71" s="191" t="s">
        <v>24</v>
      </c>
      <c r="B71" s="187"/>
      <c r="C71" s="188"/>
      <c r="D71" s="17"/>
      <c r="E71" s="82"/>
      <c r="F71" s="17">
        <v>4</v>
      </c>
      <c r="G71" s="83">
        <v>4</v>
      </c>
      <c r="H71" s="17"/>
      <c r="I71" s="17"/>
      <c r="J71" s="17"/>
      <c r="K71" s="17"/>
      <c r="L71" s="17"/>
      <c r="M71" s="17"/>
      <c r="N71" s="17"/>
      <c r="O71" s="17"/>
      <c r="P71" s="16">
        <v>0.06</v>
      </c>
      <c r="Q71" s="16">
        <v>4.0000000000000002E-4</v>
      </c>
      <c r="R71" s="16"/>
      <c r="S71" s="16"/>
      <c r="T71" s="17"/>
      <c r="U71" s="17"/>
      <c r="V71" s="17"/>
      <c r="W71" s="17"/>
      <c r="X71" s="17"/>
    </row>
    <row r="72" spans="1:24" s="11" customFormat="1" ht="14.25" customHeight="1" x14ac:dyDescent="0.2">
      <c r="A72" s="186" t="s">
        <v>85</v>
      </c>
      <c r="B72" s="192"/>
      <c r="C72" s="193"/>
      <c r="D72" s="17"/>
      <c r="E72" s="82"/>
      <c r="F72" s="17">
        <v>7</v>
      </c>
      <c r="G72" s="83">
        <v>7</v>
      </c>
      <c r="H72" s="17"/>
      <c r="I72" s="17"/>
      <c r="J72" s="17"/>
      <c r="K72" s="17"/>
      <c r="L72" s="17"/>
      <c r="M72" s="17"/>
      <c r="N72" s="17"/>
      <c r="O72" s="17"/>
      <c r="P72" s="16"/>
      <c r="Q72" s="16"/>
      <c r="R72" s="16"/>
      <c r="S72" s="17">
        <v>1.8E-3</v>
      </c>
      <c r="T72" s="17"/>
      <c r="U72" s="17"/>
      <c r="V72" s="17"/>
      <c r="W72" s="17"/>
      <c r="X72" s="17"/>
    </row>
    <row r="73" spans="1:24" s="11" customFormat="1" ht="12" x14ac:dyDescent="0.2">
      <c r="A73" s="191" t="s">
        <v>53</v>
      </c>
      <c r="B73" s="187"/>
      <c r="C73" s="188"/>
      <c r="D73" s="17"/>
      <c r="E73" s="82"/>
      <c r="F73" s="17">
        <v>7</v>
      </c>
      <c r="G73" s="83">
        <v>7</v>
      </c>
      <c r="H73" s="17"/>
      <c r="I73" s="17"/>
      <c r="J73" s="17"/>
      <c r="K73" s="17"/>
      <c r="L73" s="17"/>
      <c r="M73" s="17"/>
      <c r="N73" s="17"/>
      <c r="O73" s="17"/>
      <c r="P73" s="16">
        <v>5.3E-3</v>
      </c>
      <c r="Q73" s="16"/>
      <c r="R73" s="16"/>
      <c r="S73" s="16"/>
      <c r="T73" s="17"/>
      <c r="U73" s="17"/>
      <c r="V73" s="17"/>
      <c r="W73" s="17"/>
      <c r="X73" s="17"/>
    </row>
    <row r="74" spans="1:24" s="11" customFormat="1" ht="14.25" customHeight="1" x14ac:dyDescent="0.2">
      <c r="A74" s="186" t="s">
        <v>283</v>
      </c>
      <c r="B74" s="192"/>
      <c r="C74" s="193"/>
      <c r="D74" s="17"/>
      <c r="E74" s="82"/>
      <c r="F74" s="17">
        <v>30</v>
      </c>
      <c r="G74" s="83">
        <v>30</v>
      </c>
      <c r="H74" s="17"/>
      <c r="I74" s="17"/>
      <c r="J74" s="17"/>
      <c r="K74" s="17"/>
      <c r="L74" s="17"/>
      <c r="M74" s="17"/>
      <c r="N74" s="17"/>
      <c r="O74" s="17"/>
      <c r="P74" s="16">
        <v>1.4999999999999999E-2</v>
      </c>
      <c r="Q74" s="16">
        <v>3.0000000000000001E-3</v>
      </c>
      <c r="R74" s="16"/>
      <c r="S74" s="16">
        <v>1.0500000000000001E-2</v>
      </c>
      <c r="T74" s="17"/>
      <c r="U74" s="17"/>
      <c r="V74" s="17"/>
      <c r="W74" s="17"/>
      <c r="X74" s="17"/>
    </row>
    <row r="75" spans="1:24" s="11" customFormat="1" ht="12" x14ac:dyDescent="0.2">
      <c r="A75" s="191" t="s">
        <v>25</v>
      </c>
      <c r="B75" s="187"/>
      <c r="C75" s="188"/>
      <c r="D75" s="17"/>
      <c r="E75" s="82"/>
      <c r="F75" s="17">
        <v>36</v>
      </c>
      <c r="G75" s="83">
        <v>36</v>
      </c>
      <c r="H75" s="17"/>
      <c r="I75" s="17"/>
      <c r="J75" s="17"/>
      <c r="K75" s="17"/>
      <c r="L75" s="17"/>
      <c r="M75" s="17"/>
      <c r="N75" s="17"/>
      <c r="O75" s="17"/>
      <c r="P75" s="16"/>
      <c r="Q75" s="16"/>
      <c r="R75" s="16"/>
      <c r="S75" s="16"/>
      <c r="T75" s="17"/>
      <c r="U75" s="17"/>
      <c r="V75" s="17"/>
      <c r="W75" s="17"/>
      <c r="X75" s="17"/>
    </row>
    <row r="76" spans="1:24" x14ac:dyDescent="0.25">
      <c r="A76" s="155" t="s">
        <v>262</v>
      </c>
      <c r="B76" s="156"/>
      <c r="C76" s="157"/>
      <c r="D76" s="45"/>
      <c r="E76" s="22">
        <f>SUM(E60:E75)</f>
        <v>410</v>
      </c>
      <c r="F76" s="22"/>
      <c r="G76" s="22"/>
      <c r="H76" s="22">
        <f t="shared" ref="H76:X76" si="13">SUM(H60:H65)</f>
        <v>31.35</v>
      </c>
      <c r="I76" s="22">
        <f t="shared" si="13"/>
        <v>23.31</v>
      </c>
      <c r="J76" s="22">
        <f t="shared" si="13"/>
        <v>90.81</v>
      </c>
      <c r="K76" s="22">
        <f t="shared" si="13"/>
        <v>699.8</v>
      </c>
      <c r="L76" s="22">
        <f t="shared" si="13"/>
        <v>0.14200000000000002</v>
      </c>
      <c r="M76" s="22">
        <f t="shared" si="13"/>
        <v>1.71</v>
      </c>
      <c r="N76" s="22">
        <f t="shared" si="13"/>
        <v>136.5</v>
      </c>
      <c r="O76" s="22">
        <f t="shared" si="13"/>
        <v>0.65</v>
      </c>
      <c r="P76" s="57">
        <f>SUM(P60+P65)</f>
        <v>1.9262999999999999</v>
      </c>
      <c r="Q76" s="57">
        <f t="shared" ref="Q76:S76" si="14">SUM(Q60+Q65)</f>
        <v>5.9000000000000007E-3</v>
      </c>
      <c r="R76" s="57">
        <f t="shared" si="14"/>
        <v>2.4000000000000002E-3</v>
      </c>
      <c r="S76" s="57">
        <f t="shared" si="14"/>
        <v>1.61E-2</v>
      </c>
      <c r="T76" s="22">
        <f t="shared" si="13"/>
        <v>443.21000000000004</v>
      </c>
      <c r="U76" s="22">
        <f t="shared" si="13"/>
        <v>640.23</v>
      </c>
      <c r="V76" s="22">
        <f t="shared" si="13"/>
        <v>475.27</v>
      </c>
      <c r="W76" s="22">
        <f t="shared" si="13"/>
        <v>73.23</v>
      </c>
      <c r="X76" s="22">
        <f t="shared" si="13"/>
        <v>2.0099999999999998</v>
      </c>
    </row>
    <row r="77" spans="1:24" x14ac:dyDescent="0.25">
      <c r="A77" s="155"/>
      <c r="B77" s="156"/>
      <c r="C77" s="157"/>
      <c r="D77" s="197" t="s">
        <v>70</v>
      </c>
      <c r="E77" s="213"/>
      <c r="F77" s="213"/>
      <c r="G77" s="214"/>
      <c r="H77" s="15"/>
      <c r="I77" s="15"/>
      <c r="J77" s="15"/>
      <c r="K77" s="15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x14ac:dyDescent="0.25">
      <c r="A78" s="155" t="s">
        <v>127</v>
      </c>
      <c r="B78" s="156"/>
      <c r="C78" s="157"/>
      <c r="D78" s="15" t="s">
        <v>128</v>
      </c>
      <c r="E78" s="15">
        <v>100</v>
      </c>
      <c r="F78" s="15"/>
      <c r="G78" s="15"/>
      <c r="H78" s="15">
        <v>9.56</v>
      </c>
      <c r="I78" s="15">
        <v>12.4</v>
      </c>
      <c r="J78" s="15">
        <v>12.25</v>
      </c>
      <c r="K78" s="15">
        <v>199</v>
      </c>
      <c r="L78" s="15">
        <v>0.05</v>
      </c>
      <c r="M78" s="15">
        <v>1.32</v>
      </c>
      <c r="N78" s="15">
        <v>24.93</v>
      </c>
      <c r="O78" s="15">
        <v>0.1</v>
      </c>
      <c r="P78" s="15">
        <f>SUM(P79:P86)</f>
        <v>0.2011</v>
      </c>
      <c r="Q78" s="15">
        <f t="shared" ref="Q78:S78" si="15">SUM(Q79:Q86)</f>
        <v>1.3800000000000002E-2</v>
      </c>
      <c r="R78" s="15">
        <f t="shared" si="15"/>
        <v>5.7000000000000002E-3</v>
      </c>
      <c r="S78" s="15">
        <f t="shared" si="15"/>
        <v>7.7609999999999998E-2</v>
      </c>
      <c r="T78" s="15">
        <v>40.29</v>
      </c>
      <c r="U78" s="15">
        <v>177.4</v>
      </c>
      <c r="V78" s="15">
        <v>124.29</v>
      </c>
      <c r="W78" s="15">
        <v>24</v>
      </c>
      <c r="X78" s="15">
        <v>6.69</v>
      </c>
    </row>
    <row r="79" spans="1:24" ht="12.75" customHeight="1" x14ac:dyDescent="0.25">
      <c r="A79" s="186" t="s">
        <v>84</v>
      </c>
      <c r="B79" s="192"/>
      <c r="C79" s="193"/>
      <c r="D79" s="16"/>
      <c r="E79" s="16"/>
      <c r="F79" s="16">
        <v>74.3</v>
      </c>
      <c r="G79" s="16">
        <v>54.2</v>
      </c>
      <c r="H79" s="16"/>
      <c r="I79" s="16"/>
      <c r="J79" s="16"/>
      <c r="K79" s="16"/>
      <c r="L79" s="16"/>
      <c r="M79" s="16"/>
      <c r="N79" s="16"/>
      <c r="O79" s="16"/>
      <c r="P79" s="16"/>
      <c r="Q79" s="16">
        <v>8.2000000000000007E-3</v>
      </c>
      <c r="R79" s="16">
        <v>2.2000000000000001E-3</v>
      </c>
      <c r="S79" s="16">
        <v>4.6809999999999997E-2</v>
      </c>
      <c r="T79" s="16"/>
      <c r="U79" s="16"/>
      <c r="V79" s="16"/>
      <c r="W79" s="16"/>
      <c r="X79" s="16"/>
    </row>
    <row r="80" spans="1:24" ht="12.75" customHeight="1" x14ac:dyDescent="0.25">
      <c r="A80" s="186" t="s">
        <v>22</v>
      </c>
      <c r="B80" s="192"/>
      <c r="C80" s="193"/>
      <c r="D80" s="16"/>
      <c r="E80" s="16"/>
      <c r="F80" s="16">
        <v>15.7</v>
      </c>
      <c r="G80" s="16">
        <v>15.7</v>
      </c>
      <c r="H80" s="16"/>
      <c r="I80" s="16"/>
      <c r="J80" s="16"/>
      <c r="K80" s="16"/>
      <c r="L80" s="16"/>
      <c r="M80" s="16"/>
      <c r="N80" s="16"/>
      <c r="O80" s="16"/>
      <c r="P80" s="16">
        <v>4.7100000000000003E-2</v>
      </c>
      <c r="Q80" s="16">
        <v>2.5000000000000001E-3</v>
      </c>
      <c r="R80" s="16">
        <v>2.0000000000000001E-4</v>
      </c>
      <c r="S80" s="16">
        <v>7.7999999999999996E-3</v>
      </c>
      <c r="T80" s="16"/>
      <c r="U80" s="16"/>
      <c r="V80" s="16"/>
      <c r="W80" s="16"/>
      <c r="X80" s="16"/>
    </row>
    <row r="81" spans="1:24" ht="13.5" customHeight="1" x14ac:dyDescent="0.25">
      <c r="A81" s="186" t="s">
        <v>50</v>
      </c>
      <c r="B81" s="192"/>
      <c r="C81" s="193"/>
      <c r="D81" s="16"/>
      <c r="E81" s="16"/>
      <c r="F81" s="16">
        <v>11.4</v>
      </c>
      <c r="G81" s="16">
        <v>11.4</v>
      </c>
      <c r="H81" s="16"/>
      <c r="I81" s="16"/>
      <c r="J81" s="16"/>
      <c r="K81" s="16"/>
      <c r="L81" s="16"/>
      <c r="M81" s="16"/>
      <c r="N81" s="16"/>
      <c r="O81" s="16"/>
      <c r="P81" s="16"/>
      <c r="Q81" s="16">
        <v>5.9999999999999995E-4</v>
      </c>
      <c r="R81" s="16">
        <v>2.5000000000000001E-3</v>
      </c>
      <c r="S81" s="16">
        <v>3.3E-3</v>
      </c>
      <c r="T81" s="16"/>
      <c r="U81" s="16"/>
      <c r="V81" s="16"/>
      <c r="W81" s="16"/>
      <c r="X81" s="16"/>
    </row>
    <row r="82" spans="1:24" x14ac:dyDescent="0.25">
      <c r="A82" s="186" t="s">
        <v>85</v>
      </c>
      <c r="B82" s="192"/>
      <c r="C82" s="193"/>
      <c r="D82" s="16"/>
      <c r="E82" s="16"/>
      <c r="F82" s="16">
        <v>9</v>
      </c>
      <c r="G82" s="16">
        <v>9</v>
      </c>
      <c r="H82" s="16"/>
      <c r="I82" s="16"/>
      <c r="J82" s="16"/>
      <c r="K82" s="16"/>
      <c r="L82" s="16"/>
      <c r="M82" s="16"/>
      <c r="N82" s="16"/>
      <c r="O82" s="16"/>
      <c r="P82" s="15"/>
      <c r="Q82" s="15"/>
      <c r="R82" s="15"/>
      <c r="S82" s="17">
        <v>2.3E-3</v>
      </c>
      <c r="T82" s="16"/>
      <c r="U82" s="16"/>
      <c r="V82" s="16"/>
      <c r="W82" s="16"/>
      <c r="X82" s="16"/>
    </row>
    <row r="83" spans="1:24" ht="13.5" customHeight="1" x14ac:dyDescent="0.25">
      <c r="A83" s="155" t="s">
        <v>129</v>
      </c>
      <c r="B83" s="192"/>
      <c r="C83" s="193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x14ac:dyDescent="0.25">
      <c r="A84" s="186" t="s">
        <v>46</v>
      </c>
      <c r="B84" s="192"/>
      <c r="C84" s="193"/>
      <c r="D84" s="16"/>
      <c r="E84" s="16"/>
      <c r="F84" s="16">
        <v>5</v>
      </c>
      <c r="G84" s="16">
        <v>5</v>
      </c>
      <c r="H84" s="16"/>
      <c r="I84" s="16"/>
      <c r="J84" s="16"/>
      <c r="K84" s="16"/>
      <c r="L84" s="16"/>
      <c r="M84" s="16"/>
      <c r="N84" s="16"/>
      <c r="O84" s="16"/>
      <c r="P84" s="15"/>
      <c r="Q84" s="15"/>
      <c r="R84" s="15"/>
      <c r="S84" s="15"/>
      <c r="T84" s="16"/>
      <c r="U84" s="16"/>
      <c r="V84" s="16"/>
      <c r="W84" s="16"/>
      <c r="X84" s="16"/>
    </row>
    <row r="85" spans="1:24" ht="12.75" customHeight="1" x14ac:dyDescent="0.25">
      <c r="A85" s="186" t="s">
        <v>26</v>
      </c>
      <c r="B85" s="192"/>
      <c r="C85" s="193"/>
      <c r="D85" s="16"/>
      <c r="E85" s="16"/>
      <c r="F85" s="16">
        <v>7</v>
      </c>
      <c r="G85" s="16">
        <v>7</v>
      </c>
      <c r="H85" s="16"/>
      <c r="I85" s="16"/>
      <c r="J85" s="16"/>
      <c r="K85" s="16"/>
      <c r="L85" s="16"/>
      <c r="M85" s="16"/>
      <c r="N85" s="16"/>
      <c r="O85" s="16"/>
      <c r="P85" s="17">
        <v>0.154</v>
      </c>
      <c r="Q85" s="17">
        <v>2.5000000000000001E-3</v>
      </c>
      <c r="R85" s="17">
        <v>8.0000000000000004E-4</v>
      </c>
      <c r="S85" s="17">
        <v>3.8E-3</v>
      </c>
      <c r="T85" s="16"/>
      <c r="U85" s="16"/>
      <c r="V85" s="16"/>
      <c r="W85" s="16"/>
      <c r="X85" s="16"/>
    </row>
    <row r="86" spans="1:24" ht="15" customHeight="1" x14ac:dyDescent="0.25">
      <c r="A86" s="186" t="s">
        <v>130</v>
      </c>
      <c r="B86" s="192"/>
      <c r="C86" s="193"/>
      <c r="D86" s="16"/>
      <c r="E86" s="16"/>
      <c r="F86" s="16">
        <v>44</v>
      </c>
      <c r="G86" s="16">
        <v>37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>
        <v>1.3599999999999999E-2</v>
      </c>
      <c r="T86" s="16"/>
      <c r="U86" s="16"/>
      <c r="V86" s="16"/>
      <c r="W86" s="16"/>
      <c r="X86" s="16"/>
    </row>
    <row r="87" spans="1:24" ht="12.75" customHeight="1" x14ac:dyDescent="0.25">
      <c r="A87" s="155" t="s">
        <v>51</v>
      </c>
      <c r="B87" s="156"/>
      <c r="C87" s="157"/>
      <c r="D87" s="15" t="s">
        <v>52</v>
      </c>
      <c r="E87" s="20">
        <v>20</v>
      </c>
      <c r="F87" s="40"/>
      <c r="G87" s="40"/>
      <c r="H87" s="20">
        <v>0.28000000000000003</v>
      </c>
      <c r="I87" s="20">
        <v>1</v>
      </c>
      <c r="J87" s="20">
        <v>1.17</v>
      </c>
      <c r="K87" s="70">
        <v>14.82</v>
      </c>
      <c r="L87" s="20">
        <v>4.0000000000000001E-3</v>
      </c>
      <c r="M87" s="20">
        <v>8.0000000000000002E-3</v>
      </c>
      <c r="N87" s="20">
        <v>6.76</v>
      </c>
      <c r="O87" s="20">
        <v>6.0000000000000001E-3</v>
      </c>
      <c r="P87" s="57">
        <f>SUM(P88:P90)</f>
        <v>0</v>
      </c>
      <c r="Q87" s="57">
        <f t="shared" ref="Q87:S87" si="16">SUM(Q88:Q90)</f>
        <v>0</v>
      </c>
      <c r="R87" s="57">
        <f t="shared" si="16"/>
        <v>0</v>
      </c>
      <c r="S87" s="57">
        <f t="shared" si="16"/>
        <v>0</v>
      </c>
      <c r="T87" s="20">
        <v>5.46</v>
      </c>
      <c r="U87" s="20">
        <v>7.88</v>
      </c>
      <c r="V87" s="20">
        <v>4.55</v>
      </c>
      <c r="W87" s="20">
        <v>1.06</v>
      </c>
      <c r="X87" s="20">
        <v>0.04</v>
      </c>
    </row>
    <row r="88" spans="1:24" ht="13.5" customHeight="1" x14ac:dyDescent="0.25">
      <c r="A88" s="186" t="s">
        <v>53</v>
      </c>
      <c r="B88" s="192"/>
      <c r="C88" s="193"/>
      <c r="D88" s="15"/>
      <c r="E88" s="20"/>
      <c r="F88" s="40">
        <v>5</v>
      </c>
      <c r="G88" s="40">
        <v>5</v>
      </c>
      <c r="H88" s="20"/>
      <c r="I88" s="20"/>
      <c r="J88" s="20"/>
      <c r="K88" s="70"/>
      <c r="L88" s="20"/>
      <c r="M88" s="20"/>
      <c r="N88" s="20"/>
      <c r="O88" s="20"/>
      <c r="P88" s="16"/>
      <c r="Q88" s="16"/>
      <c r="R88" s="16"/>
      <c r="S88" s="16"/>
      <c r="T88" s="20"/>
      <c r="U88" s="20"/>
      <c r="V88" s="20"/>
      <c r="W88" s="20"/>
      <c r="X88" s="20"/>
    </row>
    <row r="89" spans="1:24" ht="12.75" customHeight="1" x14ac:dyDescent="0.25">
      <c r="A89" s="186" t="s">
        <v>54</v>
      </c>
      <c r="B89" s="192"/>
      <c r="C89" s="193"/>
      <c r="D89" s="15"/>
      <c r="E89" s="20"/>
      <c r="F89" s="40">
        <v>1.5</v>
      </c>
      <c r="G89" s="40">
        <v>1.5</v>
      </c>
      <c r="H89" s="20"/>
      <c r="I89" s="20"/>
      <c r="J89" s="20"/>
      <c r="K89" s="70"/>
      <c r="L89" s="20"/>
      <c r="M89" s="20"/>
      <c r="N89" s="20"/>
      <c r="O89" s="20"/>
      <c r="P89" s="15"/>
      <c r="Q89" s="15"/>
      <c r="R89" s="15"/>
      <c r="S89" s="15"/>
      <c r="T89" s="20"/>
      <c r="U89" s="20"/>
      <c r="V89" s="20"/>
      <c r="W89" s="20"/>
      <c r="X89" s="20"/>
    </row>
    <row r="90" spans="1:24" ht="13.5" customHeight="1" x14ac:dyDescent="0.25">
      <c r="A90" s="186" t="s">
        <v>25</v>
      </c>
      <c r="B90" s="192"/>
      <c r="C90" s="193"/>
      <c r="D90" s="15"/>
      <c r="E90" s="20"/>
      <c r="F90" s="40">
        <v>15</v>
      </c>
      <c r="G90" s="40">
        <v>15</v>
      </c>
      <c r="H90" s="20"/>
      <c r="I90" s="20"/>
      <c r="J90" s="20"/>
      <c r="K90" s="70"/>
      <c r="L90" s="20"/>
      <c r="M90" s="20"/>
      <c r="N90" s="20"/>
      <c r="O90" s="20"/>
      <c r="P90" s="15"/>
      <c r="Q90" s="15"/>
      <c r="R90" s="15"/>
      <c r="S90" s="15"/>
      <c r="T90" s="20"/>
      <c r="U90" s="20"/>
      <c r="V90" s="20"/>
      <c r="W90" s="20"/>
      <c r="X90" s="20"/>
    </row>
    <row r="91" spans="1:24" x14ac:dyDescent="0.25">
      <c r="A91" s="155" t="s">
        <v>177</v>
      </c>
      <c r="B91" s="156"/>
      <c r="C91" s="157"/>
      <c r="D91" s="144" t="s">
        <v>178</v>
      </c>
      <c r="E91" s="15">
        <v>200</v>
      </c>
      <c r="F91" s="15"/>
      <c r="G91" s="15"/>
      <c r="H91" s="15">
        <v>3.74</v>
      </c>
      <c r="I91" s="15">
        <v>10.029999999999999</v>
      </c>
      <c r="J91" s="15">
        <v>19.440000000000001</v>
      </c>
      <c r="K91" s="15">
        <v>180.8</v>
      </c>
      <c r="L91" s="15">
        <v>0.06</v>
      </c>
      <c r="M91" s="15">
        <v>2.5099999999999998</v>
      </c>
      <c r="N91" s="15">
        <v>0.09</v>
      </c>
      <c r="O91" s="15">
        <v>11.2</v>
      </c>
      <c r="P91" s="57">
        <f>SUM(P92:P95)</f>
        <v>0</v>
      </c>
      <c r="Q91" s="57">
        <f t="shared" ref="Q91:S91" si="17">SUM(Q92:Q95)</f>
        <v>1.4999999999999999E-2</v>
      </c>
      <c r="R91" s="57">
        <f t="shared" si="17"/>
        <v>0</v>
      </c>
      <c r="S91" s="57">
        <f t="shared" si="17"/>
        <v>1.8599999999999998E-2</v>
      </c>
      <c r="T91" s="15">
        <v>87.55</v>
      </c>
      <c r="U91" s="15">
        <v>516.37</v>
      </c>
      <c r="V91" s="15">
        <v>98.42</v>
      </c>
      <c r="W91" s="15">
        <v>37.340000000000003</v>
      </c>
      <c r="X91" s="15">
        <v>2.66</v>
      </c>
    </row>
    <row r="92" spans="1:24" x14ac:dyDescent="0.25">
      <c r="A92" s="186" t="s">
        <v>179</v>
      </c>
      <c r="B92" s="192"/>
      <c r="C92" s="193"/>
      <c r="D92" s="142"/>
      <c r="E92" s="16"/>
      <c r="F92" s="16">
        <v>268</v>
      </c>
      <c r="G92" s="16">
        <v>210.8</v>
      </c>
      <c r="H92" s="16"/>
      <c r="I92" s="16"/>
      <c r="J92" s="16"/>
      <c r="K92" s="16"/>
      <c r="L92" s="16"/>
      <c r="M92" s="16"/>
      <c r="N92" s="16"/>
      <c r="O92" s="16"/>
      <c r="P92" s="16"/>
      <c r="Q92" s="16">
        <v>1.4999999999999999E-2</v>
      </c>
      <c r="R92" s="16"/>
      <c r="S92" s="16"/>
      <c r="T92" s="16"/>
      <c r="U92" s="16"/>
      <c r="V92" s="16"/>
      <c r="W92" s="16"/>
      <c r="X92" s="16"/>
    </row>
    <row r="93" spans="1:24" x14ac:dyDescent="0.25">
      <c r="A93" s="186" t="s">
        <v>44</v>
      </c>
      <c r="B93" s="192"/>
      <c r="C93" s="193"/>
      <c r="D93" s="142"/>
      <c r="E93" s="16"/>
      <c r="F93" s="16">
        <v>60</v>
      </c>
      <c r="G93" s="16">
        <v>50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>
        <v>1.8599999999999998E-2</v>
      </c>
      <c r="T93" s="16"/>
      <c r="U93" s="16"/>
      <c r="V93" s="16"/>
      <c r="W93" s="16"/>
      <c r="X93" s="16"/>
    </row>
    <row r="94" spans="1:24" x14ac:dyDescent="0.25">
      <c r="A94" s="186" t="s">
        <v>46</v>
      </c>
      <c r="B94" s="192"/>
      <c r="C94" s="193"/>
      <c r="D94" s="142"/>
      <c r="E94" s="16"/>
      <c r="F94" s="16">
        <v>7</v>
      </c>
      <c r="G94" s="16">
        <v>7</v>
      </c>
      <c r="H94" s="16"/>
      <c r="I94" s="102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x14ac:dyDescent="0.25">
      <c r="A95" s="186" t="s">
        <v>25</v>
      </c>
      <c r="B95" s="192"/>
      <c r="C95" s="193"/>
      <c r="D95" s="142"/>
      <c r="E95" s="16"/>
      <c r="F95" s="16">
        <v>147.6</v>
      </c>
      <c r="G95" s="16">
        <v>147.6</v>
      </c>
      <c r="H95" s="16"/>
      <c r="I95" s="102"/>
      <c r="J95" s="16"/>
      <c r="K95" s="16"/>
      <c r="L95" s="16"/>
      <c r="M95" s="16"/>
      <c r="N95" s="16"/>
      <c r="O95" s="16"/>
      <c r="P95" s="20"/>
      <c r="Q95" s="20"/>
      <c r="R95" s="20"/>
      <c r="S95" s="20"/>
      <c r="T95" s="16"/>
      <c r="U95" s="16"/>
      <c r="V95" s="16"/>
      <c r="W95" s="16"/>
      <c r="X95" s="16"/>
    </row>
    <row r="96" spans="1:24" s="2" customFormat="1" ht="12.75" x14ac:dyDescent="0.2">
      <c r="A96" s="155" t="s">
        <v>175</v>
      </c>
      <c r="B96" s="156"/>
      <c r="C96" s="157"/>
      <c r="D96" s="144" t="s">
        <v>180</v>
      </c>
      <c r="E96" s="15">
        <v>50</v>
      </c>
      <c r="F96" s="15"/>
      <c r="G96" s="15"/>
      <c r="H96" s="15">
        <v>1.03</v>
      </c>
      <c r="I96" s="15">
        <v>2.62</v>
      </c>
      <c r="J96" s="15">
        <v>3.55</v>
      </c>
      <c r="K96" s="15">
        <v>41.9</v>
      </c>
      <c r="L96" s="15">
        <v>0.01</v>
      </c>
      <c r="M96" s="15">
        <v>0.16</v>
      </c>
      <c r="N96" s="15">
        <v>14.4</v>
      </c>
      <c r="O96" s="15">
        <v>0.04</v>
      </c>
      <c r="P96" s="20">
        <f>SUM(P97:P101)</f>
        <v>0.11599999999999999</v>
      </c>
      <c r="Q96" s="20">
        <f t="shared" ref="Q96:S96" si="18">SUM(Q97:Q101)</f>
        <v>4.3499999999999997E-3</v>
      </c>
      <c r="R96" s="20">
        <f t="shared" si="18"/>
        <v>5.1000000000000004E-4</v>
      </c>
      <c r="S96" s="20">
        <f t="shared" si="18"/>
        <v>1.3090000000000001E-2</v>
      </c>
      <c r="T96" s="15">
        <v>32.909999999999997</v>
      </c>
      <c r="U96" s="15">
        <v>41</v>
      </c>
      <c r="V96" s="15">
        <v>25.45</v>
      </c>
      <c r="W96" s="15">
        <v>4.7</v>
      </c>
      <c r="X96" s="15">
        <v>0.1</v>
      </c>
    </row>
    <row r="97" spans="1:24" s="4" customFormat="1" ht="12.75" x14ac:dyDescent="0.2">
      <c r="A97" s="186" t="s">
        <v>22</v>
      </c>
      <c r="B97" s="192"/>
      <c r="C97" s="193"/>
      <c r="D97" s="83"/>
      <c r="E97" s="17"/>
      <c r="F97" s="17">
        <v>25</v>
      </c>
      <c r="G97" s="17">
        <v>25</v>
      </c>
      <c r="H97" s="17"/>
      <c r="I97" s="104"/>
      <c r="J97" s="104"/>
      <c r="K97" s="17"/>
      <c r="L97" s="17"/>
      <c r="M97" s="17"/>
      <c r="N97" s="17"/>
      <c r="O97" s="17"/>
      <c r="P97" s="118">
        <v>7.4999999999999997E-2</v>
      </c>
      <c r="Q97" s="118">
        <v>4.0000000000000001E-3</v>
      </c>
      <c r="R97" s="118">
        <v>3.5E-4</v>
      </c>
      <c r="S97" s="118">
        <v>1.2500000000000001E-2</v>
      </c>
      <c r="T97" s="17"/>
      <c r="U97" s="17"/>
      <c r="V97" s="17"/>
      <c r="W97" s="17"/>
      <c r="X97" s="17"/>
    </row>
    <row r="98" spans="1:24" x14ac:dyDescent="0.25">
      <c r="A98" s="186" t="s">
        <v>24</v>
      </c>
      <c r="B98" s="192"/>
      <c r="C98" s="193"/>
      <c r="D98" s="142"/>
      <c r="E98" s="16"/>
      <c r="F98" s="16">
        <v>2.7</v>
      </c>
      <c r="G98" s="16">
        <v>2.7</v>
      </c>
      <c r="H98" s="16"/>
      <c r="I98" s="102"/>
      <c r="J98" s="16"/>
      <c r="K98" s="16"/>
      <c r="L98" s="16"/>
      <c r="M98" s="16"/>
      <c r="N98" s="16"/>
      <c r="O98" s="16"/>
      <c r="P98" s="118">
        <v>4.1000000000000002E-2</v>
      </c>
      <c r="Q98" s="118">
        <v>2.9999999999999997E-4</v>
      </c>
      <c r="R98" s="118"/>
      <c r="S98" s="118"/>
      <c r="T98" s="16"/>
      <c r="U98" s="16"/>
      <c r="V98" s="16"/>
      <c r="W98" s="16"/>
      <c r="X98" s="16"/>
    </row>
    <row r="99" spans="1:24" x14ac:dyDescent="0.25">
      <c r="A99" s="186" t="s">
        <v>54</v>
      </c>
      <c r="B99" s="192"/>
      <c r="C99" s="193"/>
      <c r="D99" s="142"/>
      <c r="E99" s="16"/>
      <c r="F99" s="16">
        <v>2.7</v>
      </c>
      <c r="G99" s="16">
        <v>2.7</v>
      </c>
      <c r="H99" s="16"/>
      <c r="I99" s="102"/>
      <c r="J99" s="16"/>
      <c r="K99" s="16"/>
      <c r="L99" s="16"/>
      <c r="M99" s="16"/>
      <c r="N99" s="16"/>
      <c r="O99" s="16"/>
      <c r="P99" s="20"/>
      <c r="Q99" s="118">
        <v>5.0000000000000002E-5</v>
      </c>
      <c r="R99" s="118">
        <v>1.6000000000000001E-4</v>
      </c>
      <c r="S99" s="118">
        <v>5.9000000000000003E-4</v>
      </c>
      <c r="T99" s="16"/>
      <c r="U99" s="16"/>
      <c r="V99" s="16"/>
      <c r="W99" s="16"/>
      <c r="X99" s="16"/>
    </row>
    <row r="100" spans="1:24" x14ac:dyDescent="0.25">
      <c r="A100" s="186" t="s">
        <v>23</v>
      </c>
      <c r="B100" s="192"/>
      <c r="C100" s="193"/>
      <c r="D100" s="142"/>
      <c r="E100" s="16"/>
      <c r="F100" s="16">
        <v>0.3</v>
      </c>
      <c r="G100" s="16">
        <v>0.3</v>
      </c>
      <c r="H100" s="16"/>
      <c r="I100" s="102"/>
      <c r="J100" s="16"/>
      <c r="K100" s="16"/>
      <c r="L100" s="16"/>
      <c r="M100" s="16"/>
      <c r="N100" s="16"/>
      <c r="O100" s="16"/>
      <c r="P100" s="15"/>
      <c r="Q100" s="15"/>
      <c r="R100" s="15"/>
      <c r="S100" s="15"/>
      <c r="T100" s="16"/>
      <c r="U100" s="16"/>
      <c r="V100" s="16"/>
      <c r="W100" s="16"/>
      <c r="X100" s="16"/>
    </row>
    <row r="101" spans="1:24" x14ac:dyDescent="0.25">
      <c r="A101" s="186" t="s">
        <v>25</v>
      </c>
      <c r="B101" s="192"/>
      <c r="C101" s="193"/>
      <c r="D101" s="142"/>
      <c r="E101" s="16"/>
      <c r="F101" s="16">
        <v>25</v>
      </c>
      <c r="G101" s="16">
        <v>25</v>
      </c>
      <c r="H101" s="16"/>
      <c r="I101" s="102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x14ac:dyDescent="0.25">
      <c r="A102" s="194" t="s">
        <v>136</v>
      </c>
      <c r="B102" s="195"/>
      <c r="C102" s="196"/>
      <c r="D102" s="46" t="s">
        <v>137</v>
      </c>
      <c r="E102" s="46">
        <v>200</v>
      </c>
      <c r="F102" s="139"/>
      <c r="G102" s="85"/>
      <c r="H102" s="10">
        <v>1.52</v>
      </c>
      <c r="I102" s="10">
        <v>1.35</v>
      </c>
      <c r="J102" s="10">
        <v>15.9</v>
      </c>
      <c r="K102" s="13">
        <v>81</v>
      </c>
      <c r="L102" s="20">
        <v>0.04</v>
      </c>
      <c r="M102" s="20">
        <v>1.33</v>
      </c>
      <c r="N102" s="20">
        <v>10</v>
      </c>
      <c r="O102" s="20">
        <v>0.16</v>
      </c>
      <c r="P102" s="15">
        <f>SUM(P103:P106)</f>
        <v>0.15</v>
      </c>
      <c r="Q102" s="15">
        <f t="shared" ref="Q102:S102" si="19">SUM(Q103:Q106)</f>
        <v>8.0000000000000002E-3</v>
      </c>
      <c r="R102" s="15">
        <f t="shared" si="19"/>
        <v>6.9999999999999999E-4</v>
      </c>
      <c r="S102" s="15">
        <f t="shared" si="19"/>
        <v>2.5500000000000002E-2</v>
      </c>
      <c r="T102" s="20">
        <v>126.6</v>
      </c>
      <c r="U102" s="20">
        <v>154.6</v>
      </c>
      <c r="V102" s="20">
        <v>92.8</v>
      </c>
      <c r="W102" s="20">
        <v>15.4</v>
      </c>
      <c r="X102" s="20">
        <v>0.41</v>
      </c>
    </row>
    <row r="103" spans="1:24" ht="13.5" customHeight="1" x14ac:dyDescent="0.25">
      <c r="A103" s="249" t="s">
        <v>22</v>
      </c>
      <c r="B103" s="223"/>
      <c r="C103" s="224"/>
      <c r="D103" s="136"/>
      <c r="E103" s="87"/>
      <c r="F103" s="75">
        <v>50</v>
      </c>
      <c r="G103" s="75">
        <v>50</v>
      </c>
      <c r="H103" s="140"/>
      <c r="I103" s="140"/>
      <c r="J103" s="140"/>
      <c r="K103" s="140"/>
      <c r="L103" s="140"/>
      <c r="M103" s="88"/>
      <c r="N103" s="140"/>
      <c r="O103" s="140"/>
      <c r="P103" s="17">
        <v>0.15</v>
      </c>
      <c r="Q103" s="17">
        <v>8.0000000000000002E-3</v>
      </c>
      <c r="R103" s="17">
        <v>6.9999999999999999E-4</v>
      </c>
      <c r="S103" s="17">
        <v>2.5000000000000001E-2</v>
      </c>
      <c r="T103" s="140"/>
      <c r="U103" s="140"/>
      <c r="V103" s="140"/>
      <c r="W103" s="140"/>
      <c r="X103" s="140"/>
    </row>
    <row r="104" spans="1:24" ht="13.5" customHeight="1" x14ac:dyDescent="0.25">
      <c r="A104" s="180" t="s">
        <v>29</v>
      </c>
      <c r="B104" s="181"/>
      <c r="C104" s="182"/>
      <c r="D104" s="136"/>
      <c r="E104" s="87"/>
      <c r="F104" s="75">
        <v>0.5</v>
      </c>
      <c r="G104" s="75">
        <v>0.5</v>
      </c>
      <c r="H104" s="140"/>
      <c r="I104" s="140"/>
      <c r="J104" s="140"/>
      <c r="K104" s="140"/>
      <c r="L104" s="140"/>
      <c r="M104" s="140"/>
      <c r="N104" s="140"/>
      <c r="O104" s="140"/>
      <c r="P104" s="17"/>
      <c r="Q104" s="17"/>
      <c r="R104" s="17"/>
      <c r="S104" s="16">
        <v>5.0000000000000001E-4</v>
      </c>
      <c r="T104" s="140"/>
      <c r="U104" s="140"/>
      <c r="V104" s="140"/>
      <c r="W104" s="140"/>
      <c r="X104" s="140"/>
    </row>
    <row r="105" spans="1:24" x14ac:dyDescent="0.25">
      <c r="A105" s="180" t="s">
        <v>23</v>
      </c>
      <c r="B105" s="181"/>
      <c r="C105" s="182"/>
      <c r="D105" s="136"/>
      <c r="E105" s="87"/>
      <c r="F105" s="75">
        <v>10</v>
      </c>
      <c r="G105" s="75">
        <v>10</v>
      </c>
      <c r="H105" s="140"/>
      <c r="I105" s="140"/>
      <c r="J105" s="140"/>
      <c r="K105" s="140"/>
      <c r="L105" s="140"/>
      <c r="M105" s="140"/>
      <c r="N105" s="140"/>
      <c r="O105" s="140"/>
      <c r="P105" s="16"/>
      <c r="Q105" s="16"/>
      <c r="R105" s="16"/>
      <c r="S105" s="16"/>
      <c r="T105" s="140"/>
      <c r="U105" s="140"/>
      <c r="V105" s="140"/>
      <c r="W105" s="140"/>
      <c r="X105" s="140"/>
    </row>
    <row r="106" spans="1:24" ht="12.75" customHeight="1" x14ac:dyDescent="0.25">
      <c r="A106" s="249" t="s">
        <v>25</v>
      </c>
      <c r="B106" s="223"/>
      <c r="C106" s="224"/>
      <c r="D106" s="136"/>
      <c r="E106" s="87"/>
      <c r="F106" s="75">
        <v>100</v>
      </c>
      <c r="G106" s="75">
        <v>100</v>
      </c>
      <c r="H106" s="140"/>
      <c r="I106" s="140"/>
      <c r="J106" s="140"/>
      <c r="K106" s="140"/>
      <c r="L106" s="140"/>
      <c r="M106" s="140"/>
      <c r="N106" s="140"/>
      <c r="O106" s="140"/>
      <c r="P106" s="15"/>
      <c r="Q106" s="15"/>
      <c r="R106" s="15"/>
      <c r="S106" s="15"/>
      <c r="T106" s="140"/>
      <c r="U106" s="140"/>
      <c r="V106" s="140"/>
      <c r="W106" s="140"/>
      <c r="X106" s="140"/>
    </row>
    <row r="107" spans="1:24" ht="16.5" customHeight="1" x14ac:dyDescent="0.25">
      <c r="A107" s="200" t="s">
        <v>211</v>
      </c>
      <c r="B107" s="201"/>
      <c r="C107" s="202"/>
      <c r="D107" s="18" t="s">
        <v>214</v>
      </c>
      <c r="E107" s="18">
        <v>10</v>
      </c>
      <c r="F107" s="10"/>
      <c r="G107" s="10"/>
      <c r="H107" s="18">
        <v>0.08</v>
      </c>
      <c r="I107" s="18">
        <v>7.25</v>
      </c>
      <c r="J107" s="18">
        <v>0.13</v>
      </c>
      <c r="K107" s="48">
        <v>66</v>
      </c>
      <c r="L107" s="15">
        <v>0</v>
      </c>
      <c r="M107" s="15">
        <v>0</v>
      </c>
      <c r="N107" s="15">
        <v>40</v>
      </c>
      <c r="O107" s="15">
        <v>0.01</v>
      </c>
      <c r="P107" s="57">
        <v>0.15</v>
      </c>
      <c r="Q107" s="57">
        <v>1E-3</v>
      </c>
      <c r="R107" s="15">
        <v>0</v>
      </c>
      <c r="S107" s="15">
        <v>0</v>
      </c>
      <c r="T107" s="15">
        <v>2.4</v>
      </c>
      <c r="U107" s="15">
        <v>3</v>
      </c>
      <c r="V107" s="15">
        <v>3</v>
      </c>
      <c r="W107" s="15">
        <v>0</v>
      </c>
      <c r="X107" s="15">
        <v>0.02</v>
      </c>
    </row>
    <row r="108" spans="1:24" ht="13.5" customHeight="1" x14ac:dyDescent="0.25">
      <c r="A108" s="155" t="s">
        <v>30</v>
      </c>
      <c r="B108" s="156"/>
      <c r="C108" s="157"/>
      <c r="D108" s="43"/>
      <c r="E108" s="18">
        <v>50</v>
      </c>
      <c r="F108" s="18"/>
      <c r="G108" s="18"/>
      <c r="H108" s="20">
        <v>3.95</v>
      </c>
      <c r="I108" s="20">
        <v>0.5</v>
      </c>
      <c r="J108" s="20">
        <v>24.15</v>
      </c>
      <c r="K108" s="126">
        <v>117.15</v>
      </c>
      <c r="L108" s="15">
        <v>0.08</v>
      </c>
      <c r="M108" s="15">
        <v>0</v>
      </c>
      <c r="N108" s="15">
        <v>0</v>
      </c>
      <c r="O108" s="15">
        <v>0.03</v>
      </c>
      <c r="P108" s="57">
        <v>0</v>
      </c>
      <c r="Q108" s="57">
        <v>2.8000000000000001E-2</v>
      </c>
      <c r="R108" s="57">
        <v>1.0999999999999999E-2</v>
      </c>
      <c r="S108" s="57">
        <v>1.44E-2</v>
      </c>
      <c r="T108" s="15">
        <v>11.5</v>
      </c>
      <c r="U108" s="15">
        <v>66.5</v>
      </c>
      <c r="V108" s="15">
        <v>43.5</v>
      </c>
      <c r="W108" s="15">
        <v>16.5</v>
      </c>
      <c r="X108" s="15">
        <v>1</v>
      </c>
    </row>
    <row r="109" spans="1:24" x14ac:dyDescent="0.25">
      <c r="A109" s="155" t="s">
        <v>268</v>
      </c>
      <c r="B109" s="156"/>
      <c r="C109" s="157"/>
      <c r="D109" s="16"/>
      <c r="E109" s="15">
        <v>30</v>
      </c>
      <c r="F109" s="15"/>
      <c r="G109" s="15"/>
      <c r="H109" s="20">
        <v>2.2999999999999998</v>
      </c>
      <c r="I109" s="20">
        <v>0.42</v>
      </c>
      <c r="J109" s="20">
        <v>11.31</v>
      </c>
      <c r="K109" s="126">
        <v>60.31</v>
      </c>
      <c r="L109" s="15">
        <v>0.06</v>
      </c>
      <c r="M109" s="15">
        <v>0</v>
      </c>
      <c r="N109" s="15">
        <v>0</v>
      </c>
      <c r="O109" s="15">
        <v>2.7E-2</v>
      </c>
      <c r="P109" s="15">
        <v>0</v>
      </c>
      <c r="Q109" s="15">
        <v>1.6999999999999999E-3</v>
      </c>
      <c r="R109" s="15">
        <v>0</v>
      </c>
      <c r="S109" s="15">
        <v>0</v>
      </c>
      <c r="T109" s="15">
        <v>9.9</v>
      </c>
      <c r="U109" s="15">
        <v>73.2</v>
      </c>
      <c r="V109" s="15">
        <v>58.2</v>
      </c>
      <c r="W109" s="15">
        <v>17.100000000000001</v>
      </c>
      <c r="X109" s="15">
        <v>1.35</v>
      </c>
    </row>
    <row r="110" spans="1:24" x14ac:dyDescent="0.25">
      <c r="A110" s="155" t="s">
        <v>270</v>
      </c>
      <c r="B110" s="156"/>
      <c r="C110" s="157"/>
      <c r="D110" s="43"/>
      <c r="E110" s="18">
        <f>SUM(E78:E109)</f>
        <v>660</v>
      </c>
      <c r="F110" s="18"/>
      <c r="G110" s="18"/>
      <c r="H110" s="18">
        <f t="shared" ref="H110:O110" si="20">SUM(H78:H109)</f>
        <v>22.459999999999997</v>
      </c>
      <c r="I110" s="18">
        <f t="shared" si="20"/>
        <v>35.570000000000007</v>
      </c>
      <c r="J110" s="18">
        <f t="shared" si="20"/>
        <v>87.9</v>
      </c>
      <c r="K110" s="18">
        <f t="shared" si="20"/>
        <v>760.98</v>
      </c>
      <c r="L110" s="18">
        <f t="shared" si="20"/>
        <v>0.30399999999999999</v>
      </c>
      <c r="M110" s="18">
        <f t="shared" si="20"/>
        <v>5.3280000000000003</v>
      </c>
      <c r="N110" s="18">
        <f t="shared" si="20"/>
        <v>96.18</v>
      </c>
      <c r="O110" s="18">
        <f t="shared" si="20"/>
        <v>11.572999999999997</v>
      </c>
      <c r="P110" s="15">
        <f>SUM(P109+P108+P107+P102+P96+P91+P87+P78)</f>
        <v>0.61709999999999998</v>
      </c>
      <c r="Q110" s="15">
        <f t="shared" ref="Q110:S110" si="21">SUM(Q109+Q108+Q107+Q102+Q96+Q91+Q87+Q78)</f>
        <v>7.1849999999999997E-2</v>
      </c>
      <c r="R110" s="15">
        <f t="shared" si="21"/>
        <v>1.7909999999999999E-2</v>
      </c>
      <c r="S110" s="15">
        <f t="shared" si="21"/>
        <v>0.1492</v>
      </c>
      <c r="T110" s="18">
        <f>SUM(T78:T109)</f>
        <v>316.60999999999996</v>
      </c>
      <c r="U110" s="18">
        <f>SUM(U78:U109)</f>
        <v>1039.95</v>
      </c>
      <c r="V110" s="18">
        <f>SUM(V78:V109)</f>
        <v>450.21</v>
      </c>
      <c r="W110" s="18">
        <f>SUM(W78:W109)</f>
        <v>116.10000000000002</v>
      </c>
      <c r="X110" s="18">
        <f>SUM(X78:X109)</f>
        <v>12.27</v>
      </c>
    </row>
    <row r="111" spans="1:24" ht="12.75" customHeight="1" x14ac:dyDescent="0.25">
      <c r="A111" s="191"/>
      <c r="B111" s="187"/>
      <c r="C111" s="188"/>
      <c r="D111" s="197" t="s">
        <v>70</v>
      </c>
      <c r="E111" s="213"/>
      <c r="F111" s="213"/>
      <c r="G111" s="214"/>
      <c r="H111" s="16"/>
      <c r="I111" s="16"/>
      <c r="J111" s="16"/>
      <c r="K111" s="53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3.5" customHeight="1" x14ac:dyDescent="0.25">
      <c r="A112" s="250" t="s">
        <v>61</v>
      </c>
      <c r="B112" s="250"/>
      <c r="C112" s="250"/>
      <c r="D112" s="15" t="s">
        <v>62</v>
      </c>
      <c r="E112" s="15">
        <v>200</v>
      </c>
      <c r="F112" s="15">
        <v>207</v>
      </c>
      <c r="G112" s="15">
        <v>200</v>
      </c>
      <c r="H112" s="18">
        <v>5.8</v>
      </c>
      <c r="I112" s="18">
        <v>5</v>
      </c>
      <c r="J112" s="18">
        <v>8</v>
      </c>
      <c r="K112" s="48">
        <v>100</v>
      </c>
      <c r="L112" s="15">
        <v>0.08</v>
      </c>
      <c r="M112" s="15">
        <v>1.4</v>
      </c>
      <c r="N112" s="15">
        <v>40</v>
      </c>
      <c r="O112" s="15">
        <v>0.34</v>
      </c>
      <c r="P112" s="93">
        <v>1.0349999999999999</v>
      </c>
      <c r="Q112" s="93">
        <v>1.4500000000000001E-2</v>
      </c>
      <c r="R112" s="93">
        <v>0</v>
      </c>
      <c r="S112" s="93">
        <v>0</v>
      </c>
      <c r="T112" s="15">
        <v>240</v>
      </c>
      <c r="U112" s="15">
        <v>292</v>
      </c>
      <c r="V112" s="15">
        <v>180</v>
      </c>
      <c r="W112" s="15">
        <v>28</v>
      </c>
      <c r="X112" s="15">
        <v>0.2</v>
      </c>
    </row>
    <row r="113" spans="1:24" x14ac:dyDescent="0.25">
      <c r="A113" s="200" t="s">
        <v>310</v>
      </c>
      <c r="B113" s="201"/>
      <c r="C113" s="202"/>
      <c r="D113" s="17"/>
      <c r="E113" s="62">
        <v>15</v>
      </c>
      <c r="F113" s="15"/>
      <c r="G113" s="55"/>
      <c r="H113" s="15">
        <v>0.57999999999999996</v>
      </c>
      <c r="I113" s="15">
        <v>4.59</v>
      </c>
      <c r="J113" s="15">
        <v>9.3699999999999992</v>
      </c>
      <c r="K113" s="15">
        <v>81.31</v>
      </c>
      <c r="L113" s="15">
        <v>7.0000000000000001E-3</v>
      </c>
      <c r="M113" s="15">
        <v>0</v>
      </c>
      <c r="N113" s="15">
        <v>1.05</v>
      </c>
      <c r="O113" s="15">
        <v>3.0000000000000001E-3</v>
      </c>
      <c r="P113" s="15"/>
      <c r="Q113" s="15"/>
      <c r="R113" s="15"/>
      <c r="S113" s="15"/>
      <c r="T113" s="15">
        <v>1.2</v>
      </c>
      <c r="U113" s="15">
        <v>7.2</v>
      </c>
      <c r="V113" s="15">
        <v>6.3</v>
      </c>
      <c r="W113" s="15">
        <v>0.9</v>
      </c>
      <c r="X113" s="15">
        <v>0.09</v>
      </c>
    </row>
    <row r="114" spans="1:24" x14ac:dyDescent="0.25">
      <c r="A114" s="155" t="s">
        <v>267</v>
      </c>
      <c r="B114" s="156"/>
      <c r="C114" s="157"/>
      <c r="D114" s="16"/>
      <c r="E114" s="15">
        <f>SUM(E112:E113)</f>
        <v>215</v>
      </c>
      <c r="F114" s="15"/>
      <c r="G114" s="15"/>
      <c r="H114" s="15">
        <f>SUM(H112:H113)</f>
        <v>6.38</v>
      </c>
      <c r="I114" s="15">
        <f t="shared" ref="I114:X114" si="22">SUM(I112:I113)</f>
        <v>9.59</v>
      </c>
      <c r="J114" s="15">
        <f t="shared" si="22"/>
        <v>17.369999999999997</v>
      </c>
      <c r="K114" s="15">
        <f t="shared" si="22"/>
        <v>181.31</v>
      </c>
      <c r="L114" s="15">
        <f t="shared" si="22"/>
        <v>8.7000000000000008E-2</v>
      </c>
      <c r="M114" s="15">
        <f t="shared" si="22"/>
        <v>1.4</v>
      </c>
      <c r="N114" s="15">
        <f t="shared" si="22"/>
        <v>41.05</v>
      </c>
      <c r="O114" s="15">
        <f t="shared" si="22"/>
        <v>0.34300000000000003</v>
      </c>
      <c r="P114" s="15">
        <f t="shared" si="22"/>
        <v>1.0349999999999999</v>
      </c>
      <c r="Q114" s="15">
        <f t="shared" si="22"/>
        <v>1.4500000000000001E-2</v>
      </c>
      <c r="R114" s="15">
        <f t="shared" si="22"/>
        <v>0</v>
      </c>
      <c r="S114" s="15">
        <f t="shared" si="22"/>
        <v>0</v>
      </c>
      <c r="T114" s="15">
        <f t="shared" si="22"/>
        <v>241.2</v>
      </c>
      <c r="U114" s="15">
        <f t="shared" si="22"/>
        <v>299.2</v>
      </c>
      <c r="V114" s="15">
        <f t="shared" si="22"/>
        <v>186.3</v>
      </c>
      <c r="W114" s="15">
        <f t="shared" si="22"/>
        <v>28.9</v>
      </c>
      <c r="X114" s="15">
        <f t="shared" si="22"/>
        <v>0.29000000000000004</v>
      </c>
    </row>
    <row r="115" spans="1:24" x14ac:dyDescent="0.25">
      <c r="A115" s="197" t="s">
        <v>83</v>
      </c>
      <c r="B115" s="213"/>
      <c r="C115" s="214"/>
      <c r="D115" s="40"/>
      <c r="E115" s="18">
        <f>SUM(E114+E110+E76+E58+E26+E23)</f>
        <v>3085</v>
      </c>
      <c r="F115" s="18"/>
      <c r="G115" s="18"/>
      <c r="H115" s="18">
        <f t="shared" ref="H115:X115" si="23">SUM(H114+H110+H76+H58+H26+H23)</f>
        <v>122.46999999999998</v>
      </c>
      <c r="I115" s="18">
        <f t="shared" si="23"/>
        <v>114.53000000000003</v>
      </c>
      <c r="J115" s="18">
        <f t="shared" si="23"/>
        <v>423.25000000000006</v>
      </c>
      <c r="K115" s="18">
        <f t="shared" si="23"/>
        <v>3277.3199999999997</v>
      </c>
      <c r="L115" s="18">
        <f t="shared" si="23"/>
        <v>1.6010000000000002</v>
      </c>
      <c r="M115" s="18">
        <f t="shared" si="23"/>
        <v>80.16</v>
      </c>
      <c r="N115" s="18">
        <f t="shared" si="23"/>
        <v>486.03</v>
      </c>
      <c r="O115" s="15">
        <f t="shared" si="23"/>
        <v>13.977999999999996</v>
      </c>
      <c r="P115" s="15">
        <f t="shared" si="23"/>
        <v>6.9583699999999995</v>
      </c>
      <c r="Q115" s="15">
        <f t="shared" si="23"/>
        <v>0.40875</v>
      </c>
      <c r="R115" s="15">
        <f t="shared" si="23"/>
        <v>6.0810000000000003E-2</v>
      </c>
      <c r="S115" s="15">
        <f t="shared" si="23"/>
        <v>2.2070999999999996</v>
      </c>
      <c r="T115" s="15">
        <f t="shared" si="23"/>
        <v>1590.05</v>
      </c>
      <c r="U115" s="18">
        <f t="shared" si="23"/>
        <v>5028.84</v>
      </c>
      <c r="V115" s="18">
        <f t="shared" si="23"/>
        <v>2175.42</v>
      </c>
      <c r="W115" s="18">
        <f t="shared" si="23"/>
        <v>540.86</v>
      </c>
      <c r="X115" s="18">
        <f t="shared" si="23"/>
        <v>34.67</v>
      </c>
    </row>
    <row r="116" spans="1:24" x14ac:dyDescent="0.25">
      <c r="O116" s="1"/>
      <c r="P116" s="98"/>
      <c r="Q116" s="98"/>
      <c r="R116" s="98"/>
      <c r="S116" s="98"/>
      <c r="T116" s="1"/>
    </row>
    <row r="117" spans="1:24" x14ac:dyDescent="0.25">
      <c r="O117" s="1"/>
      <c r="P117" s="98"/>
      <c r="Q117" s="98"/>
      <c r="R117" s="98"/>
      <c r="S117" s="98"/>
      <c r="T117" s="1"/>
    </row>
    <row r="118" spans="1:24" x14ac:dyDescent="0.25">
      <c r="O118" s="1"/>
      <c r="P118" s="99"/>
      <c r="Q118" s="99"/>
      <c r="R118" s="99"/>
      <c r="S118" s="99"/>
      <c r="T118" s="1"/>
    </row>
    <row r="119" spans="1:24" x14ac:dyDescent="0.25">
      <c r="O119" s="1"/>
      <c r="P119" s="98"/>
      <c r="Q119" s="98"/>
      <c r="R119" s="98"/>
      <c r="S119" s="98"/>
      <c r="T119" s="1"/>
    </row>
    <row r="120" spans="1:24" x14ac:dyDescent="0.25">
      <c r="O120" s="1"/>
      <c r="P120" s="98"/>
      <c r="Q120" s="98"/>
      <c r="R120" s="98"/>
      <c r="S120" s="98"/>
      <c r="T120" s="1" t="s">
        <v>235</v>
      </c>
    </row>
    <row r="121" spans="1:24" x14ac:dyDescent="0.25">
      <c r="O121" s="1"/>
      <c r="P121" s="98"/>
      <c r="Q121" s="98"/>
      <c r="R121" s="98"/>
      <c r="S121" s="98"/>
      <c r="T121" s="1"/>
    </row>
    <row r="122" spans="1:24" x14ac:dyDescent="0.25">
      <c r="O122" s="1"/>
      <c r="P122" s="98"/>
      <c r="Q122" s="98"/>
      <c r="R122" s="98"/>
      <c r="S122" s="98"/>
      <c r="T122" s="1"/>
    </row>
    <row r="123" spans="1:24" x14ac:dyDescent="0.25">
      <c r="O123" s="1"/>
      <c r="P123" s="35"/>
      <c r="Q123" s="35"/>
      <c r="R123" s="35"/>
      <c r="S123" s="35"/>
      <c r="T123" s="1"/>
    </row>
    <row r="124" spans="1:24" x14ac:dyDescent="0.25">
      <c r="O124" s="1"/>
      <c r="P124" s="35"/>
      <c r="Q124" s="35"/>
      <c r="R124" s="35"/>
      <c r="S124" s="35"/>
      <c r="T124" s="1"/>
    </row>
    <row r="125" spans="1:24" x14ac:dyDescent="0.25">
      <c r="O125" s="1"/>
      <c r="P125" s="35"/>
      <c r="Q125" s="35"/>
      <c r="R125" s="35"/>
      <c r="S125" s="35"/>
      <c r="T125" s="1"/>
    </row>
    <row r="126" spans="1:24" x14ac:dyDescent="0.25">
      <c r="O126" s="1"/>
      <c r="P126" s="35"/>
      <c r="Q126" s="35"/>
      <c r="R126" s="35"/>
      <c r="S126" s="35"/>
      <c r="T126" s="1"/>
    </row>
    <row r="127" spans="1:24" x14ac:dyDescent="0.25">
      <c r="O127" s="1"/>
      <c r="P127" s="35"/>
      <c r="Q127" s="35"/>
      <c r="R127" s="35"/>
      <c r="S127" s="35"/>
      <c r="T127" s="1"/>
    </row>
  </sheetData>
  <mergeCells count="146">
    <mergeCell ref="A47:C47"/>
    <mergeCell ref="A48:C48"/>
    <mergeCell ref="A49:C49"/>
    <mergeCell ref="A114:C114"/>
    <mergeCell ref="D111:G111"/>
    <mergeCell ref="A107:C107"/>
    <mergeCell ref="A35:C35"/>
    <mergeCell ref="A36:C36"/>
    <mergeCell ref="A37:C37"/>
    <mergeCell ref="A38:C38"/>
    <mergeCell ref="A52:C52"/>
    <mergeCell ref="A53:C53"/>
    <mergeCell ref="A60:C60"/>
    <mergeCell ref="A61:C61"/>
    <mergeCell ref="A62:C62"/>
    <mergeCell ref="A63:C63"/>
    <mergeCell ref="A55:C55"/>
    <mergeCell ref="A54:C54"/>
    <mergeCell ref="A56:C56"/>
    <mergeCell ref="A78:C78"/>
    <mergeCell ref="A79:C79"/>
    <mergeCell ref="A80:C80"/>
    <mergeCell ref="A82:C82"/>
    <mergeCell ref="A83:C83"/>
    <mergeCell ref="A97:C97"/>
    <mergeCell ref="A112:C112"/>
    <mergeCell ref="A113:C113"/>
    <mergeCell ref="A109:C109"/>
    <mergeCell ref="A72:C72"/>
    <mergeCell ref="A101:C101"/>
    <mergeCell ref="A84:C84"/>
    <mergeCell ref="A85:C85"/>
    <mergeCell ref="A86:C86"/>
    <mergeCell ref="A87:C87"/>
    <mergeCell ref="A88:C88"/>
    <mergeCell ref="A81:C81"/>
    <mergeCell ref="A102:C102"/>
    <mergeCell ref="A103:C103"/>
    <mergeCell ref="A104:C104"/>
    <mergeCell ref="A105:C105"/>
    <mergeCell ref="A106:C106"/>
    <mergeCell ref="A70:C70"/>
    <mergeCell ref="A73:C73"/>
    <mergeCell ref="A74:C74"/>
    <mergeCell ref="A75:C75"/>
    <mergeCell ref="A76:C76"/>
    <mergeCell ref="A21:C21"/>
    <mergeCell ref="A22:C22"/>
    <mergeCell ref="A20:C20"/>
    <mergeCell ref="A39:C39"/>
    <mergeCell ref="A27:C27"/>
    <mergeCell ref="A34:C34"/>
    <mergeCell ref="A51:C51"/>
    <mergeCell ref="A41:C41"/>
    <mergeCell ref="A42:C42"/>
    <mergeCell ref="A43:C43"/>
    <mergeCell ref="A28:C28"/>
    <mergeCell ref="A29:C29"/>
    <mergeCell ref="A30:C30"/>
    <mergeCell ref="A31:C31"/>
    <mergeCell ref="A32:C32"/>
    <mergeCell ref="A33:C33"/>
    <mergeCell ref="A44:C44"/>
    <mergeCell ref="A45:C45"/>
    <mergeCell ref="A46:C46"/>
    <mergeCell ref="A115:C115"/>
    <mergeCell ref="A108:C108"/>
    <mergeCell ref="A77:C77"/>
    <mergeCell ref="A57:C57"/>
    <mergeCell ref="A58:C58"/>
    <mergeCell ref="A110:C110"/>
    <mergeCell ref="A111:C111"/>
    <mergeCell ref="A66:C66"/>
    <mergeCell ref="A67:C67"/>
    <mergeCell ref="A68:C68"/>
    <mergeCell ref="A69:C69"/>
    <mergeCell ref="A71:C71"/>
    <mergeCell ref="A95:C95"/>
    <mergeCell ref="A93:C93"/>
    <mergeCell ref="A94:C94"/>
    <mergeCell ref="A96:C96"/>
    <mergeCell ref="A89:C89"/>
    <mergeCell ref="A90:C90"/>
    <mergeCell ref="A91:C91"/>
    <mergeCell ref="A92:C92"/>
    <mergeCell ref="A98:C98"/>
    <mergeCell ref="A99:C99"/>
    <mergeCell ref="A100:C100"/>
    <mergeCell ref="A64:C64"/>
    <mergeCell ref="H1:J1"/>
    <mergeCell ref="A2:B2"/>
    <mergeCell ref="C2:G2"/>
    <mergeCell ref="A3:C3"/>
    <mergeCell ref="H3:K3"/>
    <mergeCell ref="A6:C6"/>
    <mergeCell ref="D6:G6"/>
    <mergeCell ref="F3:F5"/>
    <mergeCell ref="G3:G5"/>
    <mergeCell ref="A1:B1"/>
    <mergeCell ref="A4:C4"/>
    <mergeCell ref="A5:C5"/>
    <mergeCell ref="C1:E1"/>
    <mergeCell ref="K4:K5"/>
    <mergeCell ref="M4:M5"/>
    <mergeCell ref="N4:N5"/>
    <mergeCell ref="O4:O5"/>
    <mergeCell ref="T4:T5"/>
    <mergeCell ref="V4:V5"/>
    <mergeCell ref="W4:W5"/>
    <mergeCell ref="X4:X5"/>
    <mergeCell ref="E3:E5"/>
    <mergeCell ref="L4:L5"/>
    <mergeCell ref="Q4:Q5"/>
    <mergeCell ref="P4:P5"/>
    <mergeCell ref="R4:R5"/>
    <mergeCell ref="S4:S5"/>
    <mergeCell ref="H4:H5"/>
    <mergeCell ref="I4:I5"/>
    <mergeCell ref="J4:J5"/>
    <mergeCell ref="Q3:X3"/>
    <mergeCell ref="L3:P3"/>
    <mergeCell ref="U4:U5"/>
    <mergeCell ref="A14:C14"/>
    <mergeCell ref="A15:C15"/>
    <mergeCell ref="A7:C7"/>
    <mergeCell ref="A8:C8"/>
    <mergeCell ref="D77:G77"/>
    <mergeCell ref="A59:C59"/>
    <mergeCell ref="D59:G59"/>
    <mergeCell ref="D27:G27"/>
    <mergeCell ref="A23:C23"/>
    <mergeCell ref="A24:C24"/>
    <mergeCell ref="D24:G24"/>
    <mergeCell ref="A25:C25"/>
    <mergeCell ref="A26:C26"/>
    <mergeCell ref="A16:C16"/>
    <mergeCell ref="A17:C17"/>
    <mergeCell ref="A18:C18"/>
    <mergeCell ref="A19:C19"/>
    <mergeCell ref="A50:C50"/>
    <mergeCell ref="A9:C9"/>
    <mergeCell ref="A10:C10"/>
    <mergeCell ref="A11:C11"/>
    <mergeCell ref="A12:C12"/>
    <mergeCell ref="A13:C13"/>
    <mergeCell ref="A40:C40"/>
  </mergeCells>
  <pageMargins left="0" right="0" top="0" bottom="0" header="0" footer="0"/>
  <pageSetup paperSize="9" scale="82" fitToHeight="0" orientation="landscape" r:id="rId1"/>
  <ignoredErrors>
    <ignoredError sqref="P7 Q7:S7 P15:S15 P50:S50 P102:S10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5"/>
  <sheetViews>
    <sheetView topLeftCell="A31" workbookViewId="0">
      <selection activeCell="W50" sqref="W50"/>
    </sheetView>
  </sheetViews>
  <sheetFormatPr defaultRowHeight="15" x14ac:dyDescent="0.25"/>
  <cols>
    <col min="3" max="3" width="10" customWidth="1"/>
    <col min="4" max="4" width="7.28515625" customWidth="1"/>
    <col min="5" max="5" width="7.7109375" customWidth="1"/>
    <col min="6" max="6" width="7.85546875" customWidth="1"/>
    <col min="7" max="7" width="7.28515625" customWidth="1"/>
    <col min="8" max="8" width="7" customWidth="1"/>
    <col min="9" max="9" width="6.42578125" customWidth="1"/>
    <col min="10" max="10" width="6.7109375" customWidth="1"/>
    <col min="11" max="11" width="10.42578125" customWidth="1"/>
    <col min="12" max="12" width="5.85546875" customWidth="1"/>
    <col min="13" max="13" width="6.28515625" customWidth="1"/>
    <col min="14" max="14" width="7" customWidth="1"/>
    <col min="15" max="15" width="5.5703125" customWidth="1"/>
    <col min="16" max="16" width="7.42578125" customWidth="1"/>
    <col min="17" max="17" width="7.7109375" customWidth="1"/>
    <col min="18" max="18" width="7.28515625" customWidth="1"/>
    <col min="19" max="19" width="7.140625" customWidth="1"/>
    <col min="20" max="20" width="7.28515625" customWidth="1"/>
    <col min="21" max="21" width="6.85546875" customWidth="1"/>
    <col min="22" max="22" width="7.28515625" customWidth="1"/>
    <col min="23" max="23" width="6.85546875" customWidth="1"/>
    <col min="24" max="24" width="6.5703125" customWidth="1"/>
  </cols>
  <sheetData>
    <row r="1" spans="1:24" x14ac:dyDescent="0.25">
      <c r="A1" s="287" t="s">
        <v>181</v>
      </c>
      <c r="B1" s="288"/>
      <c r="C1" s="281" t="s">
        <v>318</v>
      </c>
      <c r="D1" s="281"/>
      <c r="E1" s="281"/>
      <c r="F1" s="281"/>
      <c r="G1" s="281"/>
      <c r="H1" s="31"/>
      <c r="I1" s="160" t="s">
        <v>182</v>
      </c>
      <c r="J1" s="240"/>
      <c r="K1" s="24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289" t="s">
        <v>163</v>
      </c>
      <c r="B2" s="290"/>
      <c r="C2" s="291" t="s">
        <v>250</v>
      </c>
      <c r="D2" s="291"/>
      <c r="E2" s="291"/>
      <c r="F2" s="291"/>
      <c r="G2" s="29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276" t="s">
        <v>3</v>
      </c>
      <c r="B3" s="270"/>
      <c r="C3" s="277"/>
      <c r="D3" s="138" t="s">
        <v>4</v>
      </c>
      <c r="E3" s="278" t="s">
        <v>93</v>
      </c>
      <c r="F3" s="254" t="s">
        <v>94</v>
      </c>
      <c r="G3" s="254" t="s">
        <v>95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257" t="s">
        <v>5</v>
      </c>
      <c r="B4" s="258"/>
      <c r="C4" s="259"/>
      <c r="D4" s="9" t="s">
        <v>6</v>
      </c>
      <c r="E4" s="279"/>
      <c r="F4" s="255"/>
      <c r="G4" s="255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275" t="s">
        <v>17</v>
      </c>
      <c r="B5" s="273"/>
      <c r="C5" s="274"/>
      <c r="D5" s="10" t="s">
        <v>269</v>
      </c>
      <c r="E5" s="280"/>
      <c r="F5" s="256"/>
      <c r="G5" s="256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292"/>
      <c r="B6" s="285"/>
      <c r="C6" s="293"/>
      <c r="D6" s="292" t="s">
        <v>164</v>
      </c>
      <c r="E6" s="285"/>
      <c r="F6" s="285"/>
      <c r="G6" s="293"/>
      <c r="H6" s="42"/>
      <c r="I6" s="42"/>
      <c r="J6" s="42"/>
      <c r="K6" s="42"/>
      <c r="L6" s="42"/>
      <c r="M6" s="42"/>
      <c r="N6" s="42"/>
      <c r="O6" s="42"/>
      <c r="P6" s="18"/>
      <c r="Q6" s="18"/>
      <c r="R6" s="18"/>
      <c r="S6" s="18"/>
      <c r="T6" s="42"/>
      <c r="U6" s="42"/>
      <c r="V6" s="42"/>
      <c r="W6" s="42"/>
      <c r="X6" s="105"/>
    </row>
    <row r="7" spans="1:24" ht="15" customHeight="1" x14ac:dyDescent="0.25">
      <c r="A7" s="155" t="s">
        <v>96</v>
      </c>
      <c r="B7" s="156"/>
      <c r="C7" s="157"/>
      <c r="D7" s="15" t="s">
        <v>97</v>
      </c>
      <c r="E7" s="15">
        <v>220</v>
      </c>
      <c r="F7" s="15"/>
      <c r="G7" s="15"/>
      <c r="H7" s="15">
        <v>8.48</v>
      </c>
      <c r="I7" s="15">
        <v>13.92</v>
      </c>
      <c r="J7" s="15">
        <v>37.18</v>
      </c>
      <c r="K7" s="15">
        <v>309.23</v>
      </c>
      <c r="L7" s="15">
        <v>0.23</v>
      </c>
      <c r="M7" s="15">
        <v>1.27</v>
      </c>
      <c r="N7" s="15">
        <v>62.93</v>
      </c>
      <c r="O7" s="15">
        <v>0.22</v>
      </c>
      <c r="P7" s="15">
        <f>SUM(P8:P13)</f>
        <v>0.45</v>
      </c>
      <c r="Q7" s="15">
        <f t="shared" ref="Q7:S7" si="0">SUM(Q8:Q13)</f>
        <v>2.06E-2</v>
      </c>
      <c r="R7" s="15">
        <f t="shared" si="0"/>
        <v>1.5E-3</v>
      </c>
      <c r="S7" s="15">
        <f t="shared" si="0"/>
        <v>9.1900000000000009E-2</v>
      </c>
      <c r="T7" s="15">
        <v>165.74</v>
      </c>
      <c r="U7" s="15">
        <v>315.87</v>
      </c>
      <c r="V7" s="15">
        <v>249.87</v>
      </c>
      <c r="W7" s="15">
        <v>65.819999999999993</v>
      </c>
      <c r="X7" s="15">
        <v>1.85</v>
      </c>
    </row>
    <row r="8" spans="1:24" ht="14.25" customHeight="1" x14ac:dyDescent="0.25">
      <c r="A8" s="155" t="s">
        <v>292</v>
      </c>
      <c r="B8" s="156"/>
      <c r="C8" s="157"/>
      <c r="D8" s="18"/>
      <c r="E8" s="18">
        <v>8</v>
      </c>
      <c r="F8" s="18"/>
      <c r="G8" s="18"/>
      <c r="H8" s="18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2" customHeight="1" x14ac:dyDescent="0.25">
      <c r="A9" s="186" t="s">
        <v>203</v>
      </c>
      <c r="B9" s="192"/>
      <c r="C9" s="193"/>
      <c r="D9" s="43"/>
      <c r="E9" s="43"/>
      <c r="F9" s="43">
        <v>110</v>
      </c>
      <c r="G9" s="43">
        <v>110</v>
      </c>
      <c r="H9" s="43"/>
      <c r="I9" s="43"/>
      <c r="J9" s="43"/>
      <c r="K9" s="43"/>
      <c r="L9" s="16"/>
      <c r="M9" s="16"/>
      <c r="N9" s="16"/>
      <c r="O9" s="16"/>
      <c r="P9" s="16">
        <v>0.33</v>
      </c>
      <c r="Q9" s="16">
        <v>1.7600000000000001E-2</v>
      </c>
      <c r="R9" s="16">
        <v>1.5E-3</v>
      </c>
      <c r="S9" s="16">
        <v>5.5E-2</v>
      </c>
      <c r="T9" s="16"/>
      <c r="U9" s="16"/>
      <c r="V9" s="16"/>
      <c r="W9" s="16"/>
      <c r="X9" s="16"/>
    </row>
    <row r="10" spans="1:24" ht="13.5" customHeight="1" x14ac:dyDescent="0.25">
      <c r="A10" s="186" t="s">
        <v>204</v>
      </c>
      <c r="B10" s="192"/>
      <c r="C10" s="193"/>
      <c r="D10" s="43"/>
      <c r="E10" s="43"/>
      <c r="F10" s="43">
        <v>44</v>
      </c>
      <c r="G10" s="43">
        <v>44</v>
      </c>
      <c r="H10" s="43"/>
      <c r="I10" s="43"/>
      <c r="J10" s="43"/>
      <c r="K10" s="43"/>
      <c r="L10" s="16"/>
      <c r="M10" s="16"/>
      <c r="N10" s="16"/>
      <c r="O10" s="16"/>
      <c r="P10" s="16"/>
      <c r="Q10" s="16">
        <v>2.2000000000000001E-3</v>
      </c>
      <c r="R10" s="16"/>
      <c r="S10" s="16">
        <v>3.6900000000000002E-2</v>
      </c>
      <c r="T10" s="16"/>
      <c r="U10" s="16"/>
      <c r="V10" s="16"/>
      <c r="W10" s="16"/>
      <c r="X10" s="16"/>
    </row>
    <row r="11" spans="1:24" ht="14.25" customHeight="1" x14ac:dyDescent="0.25">
      <c r="A11" s="203" t="s">
        <v>24</v>
      </c>
      <c r="B11" s="204"/>
      <c r="C11" s="205"/>
      <c r="D11" s="15"/>
      <c r="E11" s="15"/>
      <c r="F11" s="17">
        <v>8</v>
      </c>
      <c r="G11" s="17">
        <v>8</v>
      </c>
      <c r="H11" s="15"/>
      <c r="I11" s="15"/>
      <c r="J11" s="15"/>
      <c r="K11" s="15"/>
      <c r="L11" s="16"/>
      <c r="M11" s="16"/>
      <c r="N11" s="16"/>
      <c r="O11" s="16"/>
      <c r="P11" s="16">
        <v>0.12</v>
      </c>
      <c r="Q11" s="16">
        <v>8.0000000000000004E-4</v>
      </c>
      <c r="R11" s="16"/>
      <c r="S11" s="16"/>
      <c r="T11" s="16"/>
      <c r="U11" s="16"/>
      <c r="V11" s="16"/>
      <c r="W11" s="16"/>
      <c r="X11" s="16"/>
    </row>
    <row r="12" spans="1:24" ht="16.5" customHeight="1" x14ac:dyDescent="0.25">
      <c r="A12" s="180" t="s">
        <v>23</v>
      </c>
      <c r="B12" s="181"/>
      <c r="C12" s="182"/>
      <c r="D12" s="16"/>
      <c r="E12" s="16"/>
      <c r="F12" s="16">
        <v>6.6</v>
      </c>
      <c r="G12" s="16">
        <v>6.6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2" customHeight="1" x14ac:dyDescent="0.25">
      <c r="A13" s="191" t="s">
        <v>25</v>
      </c>
      <c r="B13" s="187"/>
      <c r="C13" s="188"/>
      <c r="D13" s="16"/>
      <c r="E13" s="16"/>
      <c r="F13" s="16">
        <v>82.5</v>
      </c>
      <c r="G13" s="16">
        <v>82.5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25">
      <c r="A14" s="155" t="s">
        <v>167</v>
      </c>
      <c r="B14" s="156"/>
      <c r="C14" s="157"/>
      <c r="D14" s="45" t="s">
        <v>168</v>
      </c>
      <c r="E14" s="46">
        <v>40</v>
      </c>
      <c r="F14" s="46">
        <v>40</v>
      </c>
      <c r="G14" s="46">
        <v>40</v>
      </c>
      <c r="H14" s="22">
        <v>5.08</v>
      </c>
      <c r="I14" s="22">
        <v>4.5999999999999996</v>
      </c>
      <c r="J14" s="22">
        <v>0.28000000000000003</v>
      </c>
      <c r="K14" s="22">
        <v>62.84</v>
      </c>
      <c r="L14" s="22">
        <v>0.03</v>
      </c>
      <c r="M14" s="22">
        <v>0</v>
      </c>
      <c r="N14" s="22">
        <v>100</v>
      </c>
      <c r="O14" s="22">
        <v>0.18</v>
      </c>
      <c r="P14" s="15">
        <v>0.88</v>
      </c>
      <c r="Q14" s="94">
        <v>1.44E-2</v>
      </c>
      <c r="R14" s="94">
        <v>4.4000000000000003E-3</v>
      </c>
      <c r="S14" s="94">
        <v>2.1999999999999999E-2</v>
      </c>
      <c r="T14" s="22">
        <v>22</v>
      </c>
      <c r="U14" s="22">
        <v>56</v>
      </c>
      <c r="V14" s="22">
        <v>76.8</v>
      </c>
      <c r="W14" s="22">
        <v>4.8</v>
      </c>
      <c r="X14" s="22">
        <v>1</v>
      </c>
    </row>
    <row r="15" spans="1:24" ht="14.25" customHeight="1" x14ac:dyDescent="0.25">
      <c r="A15" s="155" t="s">
        <v>147</v>
      </c>
      <c r="B15" s="156"/>
      <c r="C15" s="157"/>
      <c r="D15" s="18" t="s">
        <v>148</v>
      </c>
      <c r="E15" s="18">
        <v>200</v>
      </c>
      <c r="F15" s="28"/>
      <c r="G15" s="28"/>
      <c r="H15" s="18">
        <v>3.16</v>
      </c>
      <c r="I15" s="18">
        <v>2.67</v>
      </c>
      <c r="J15" s="18">
        <v>15.95</v>
      </c>
      <c r="K15" s="18">
        <v>100.6</v>
      </c>
      <c r="L15" s="15">
        <v>0.05</v>
      </c>
      <c r="M15" s="15">
        <v>1.3</v>
      </c>
      <c r="N15" s="15">
        <v>20</v>
      </c>
      <c r="O15" s="15">
        <v>0.16</v>
      </c>
      <c r="P15" s="15">
        <f>SUM(P16:P19)</f>
        <v>0.3</v>
      </c>
      <c r="Q15" s="15">
        <f t="shared" ref="Q15:S15" si="1">SUM(Q16:Q19)</f>
        <v>1.6E-2</v>
      </c>
      <c r="R15" s="15">
        <f t="shared" si="1"/>
        <v>1.4E-3</v>
      </c>
      <c r="S15" s="15">
        <f t="shared" si="1"/>
        <v>0.05</v>
      </c>
      <c r="T15" s="15">
        <v>125.8</v>
      </c>
      <c r="U15" s="15">
        <v>146.34</v>
      </c>
      <c r="V15" s="15">
        <v>90</v>
      </c>
      <c r="W15" s="15">
        <v>14</v>
      </c>
      <c r="X15" s="15">
        <v>0.13</v>
      </c>
    </row>
    <row r="16" spans="1:24" ht="12.75" customHeight="1" x14ac:dyDescent="0.25">
      <c r="A16" s="203" t="s">
        <v>22</v>
      </c>
      <c r="B16" s="204"/>
      <c r="C16" s="205"/>
      <c r="D16" s="18"/>
      <c r="E16" s="18"/>
      <c r="F16" s="28">
        <v>100</v>
      </c>
      <c r="G16" s="28">
        <v>100</v>
      </c>
      <c r="H16" s="18"/>
      <c r="I16" s="18"/>
      <c r="J16" s="18"/>
      <c r="K16" s="18"/>
      <c r="L16" s="16"/>
      <c r="M16" s="16"/>
      <c r="N16" s="16"/>
      <c r="O16" s="16"/>
      <c r="P16" s="17">
        <v>0.3</v>
      </c>
      <c r="Q16" s="17">
        <v>1.6E-2</v>
      </c>
      <c r="R16" s="17">
        <v>1.4E-3</v>
      </c>
      <c r="S16" s="17">
        <v>0.05</v>
      </c>
      <c r="T16" s="16"/>
      <c r="U16" s="16"/>
      <c r="V16" s="16"/>
      <c r="W16" s="16"/>
      <c r="X16" s="16"/>
    </row>
    <row r="17" spans="1:24" ht="13.5" customHeight="1" x14ac:dyDescent="0.25">
      <c r="A17" s="229" t="s">
        <v>23</v>
      </c>
      <c r="B17" s="230"/>
      <c r="C17" s="231"/>
      <c r="D17" s="43"/>
      <c r="E17" s="43"/>
      <c r="F17" s="43">
        <v>13</v>
      </c>
      <c r="G17" s="43">
        <v>13</v>
      </c>
      <c r="H17" s="43"/>
      <c r="I17" s="43"/>
      <c r="J17" s="43"/>
      <c r="K17" s="43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t="14.25" customHeight="1" x14ac:dyDescent="0.25">
      <c r="A18" s="229" t="s">
        <v>213</v>
      </c>
      <c r="B18" s="230"/>
      <c r="C18" s="231"/>
      <c r="D18" s="43"/>
      <c r="E18" s="43"/>
      <c r="F18" s="43">
        <v>5</v>
      </c>
      <c r="G18" s="43">
        <v>5</v>
      </c>
      <c r="H18" s="43"/>
      <c r="I18" s="43"/>
      <c r="J18" s="43"/>
      <c r="K18" s="43"/>
      <c r="L18" s="16"/>
      <c r="M18" s="16"/>
      <c r="N18" s="16"/>
      <c r="O18" s="16"/>
      <c r="P18" s="17"/>
      <c r="Q18" s="17"/>
      <c r="R18" s="17"/>
      <c r="S18" s="17"/>
      <c r="T18" s="16"/>
      <c r="U18" s="16"/>
      <c r="V18" s="16"/>
      <c r="W18" s="16"/>
      <c r="X18" s="16"/>
    </row>
    <row r="19" spans="1:24" ht="13.5" customHeight="1" x14ac:dyDescent="0.25">
      <c r="A19" s="229" t="s">
        <v>25</v>
      </c>
      <c r="B19" s="230"/>
      <c r="C19" s="231"/>
      <c r="D19" s="43"/>
      <c r="E19" s="43"/>
      <c r="F19" s="43">
        <v>108</v>
      </c>
      <c r="G19" s="43">
        <v>108</v>
      </c>
      <c r="H19" s="43"/>
      <c r="I19" s="43"/>
      <c r="J19" s="43"/>
      <c r="K19" s="43"/>
      <c r="L19" s="16"/>
      <c r="M19" s="16"/>
      <c r="N19" s="16"/>
      <c r="O19" s="16"/>
      <c r="P19" s="15"/>
      <c r="Q19" s="15"/>
      <c r="R19" s="15"/>
      <c r="S19" s="15"/>
      <c r="T19" s="16"/>
      <c r="U19" s="16"/>
      <c r="V19" s="16"/>
      <c r="W19" s="16"/>
      <c r="X19" s="16"/>
    </row>
    <row r="20" spans="1:24" ht="12.75" customHeight="1" x14ac:dyDescent="0.25">
      <c r="A20" s="200" t="s">
        <v>99</v>
      </c>
      <c r="B20" s="201"/>
      <c r="C20" s="202"/>
      <c r="D20" s="18" t="s">
        <v>100</v>
      </c>
      <c r="E20" s="18">
        <v>22</v>
      </c>
      <c r="F20" s="18">
        <v>23</v>
      </c>
      <c r="G20" s="18">
        <v>22</v>
      </c>
      <c r="H20" s="18">
        <v>5.12</v>
      </c>
      <c r="I20" s="18">
        <v>6.51</v>
      </c>
      <c r="J20" s="18">
        <v>0</v>
      </c>
      <c r="K20" s="18">
        <v>79.41</v>
      </c>
      <c r="L20" s="18">
        <v>7.0000000000000001E-3</v>
      </c>
      <c r="M20" s="18">
        <v>0.15</v>
      </c>
      <c r="N20" s="18">
        <v>57.35</v>
      </c>
      <c r="O20" s="18">
        <v>6.6000000000000003E-2</v>
      </c>
      <c r="P20" s="18">
        <v>0.2208</v>
      </c>
      <c r="Q20" s="18">
        <v>2.5000000000000001E-3</v>
      </c>
      <c r="R20" s="94">
        <v>0</v>
      </c>
      <c r="S20" s="94">
        <v>0</v>
      </c>
      <c r="T20" s="18">
        <v>194.12</v>
      </c>
      <c r="U20" s="18">
        <v>19.41</v>
      </c>
      <c r="V20" s="18">
        <v>110.29</v>
      </c>
      <c r="W20" s="18">
        <v>7.72</v>
      </c>
      <c r="X20" s="18">
        <v>0.22</v>
      </c>
    </row>
    <row r="21" spans="1:24" ht="14.25" customHeight="1" x14ac:dyDescent="0.25">
      <c r="A21" s="200" t="s">
        <v>211</v>
      </c>
      <c r="B21" s="201"/>
      <c r="C21" s="202"/>
      <c r="D21" s="18" t="s">
        <v>31</v>
      </c>
      <c r="E21" s="18">
        <v>5</v>
      </c>
      <c r="F21" s="10"/>
      <c r="G21" s="10"/>
      <c r="H21" s="18">
        <v>0.04</v>
      </c>
      <c r="I21" s="18">
        <v>3.62</v>
      </c>
      <c r="J21" s="18">
        <v>6.5000000000000002E-2</v>
      </c>
      <c r="K21" s="48">
        <v>33</v>
      </c>
      <c r="L21" s="15">
        <v>0</v>
      </c>
      <c r="M21" s="15">
        <v>0</v>
      </c>
      <c r="N21" s="15">
        <v>20</v>
      </c>
      <c r="O21" s="15">
        <v>5.0000000000000001E-3</v>
      </c>
      <c r="P21" s="18">
        <v>7.4999999999999997E-2</v>
      </c>
      <c r="Q21" s="18">
        <v>5.0000000000000001E-4</v>
      </c>
      <c r="R21" s="94">
        <v>0</v>
      </c>
      <c r="S21" s="94">
        <v>0</v>
      </c>
      <c r="T21" s="15">
        <v>1.2</v>
      </c>
      <c r="U21" s="15">
        <v>1.5</v>
      </c>
      <c r="V21" s="15">
        <v>1.5</v>
      </c>
      <c r="W21" s="15">
        <v>0</v>
      </c>
      <c r="X21" s="15">
        <v>0.01</v>
      </c>
    </row>
    <row r="22" spans="1:24" x14ac:dyDescent="0.25">
      <c r="A22" s="155" t="s">
        <v>30</v>
      </c>
      <c r="B22" s="156"/>
      <c r="C22" s="157"/>
      <c r="D22" s="43"/>
      <c r="E22" s="18">
        <v>60</v>
      </c>
      <c r="F22" s="18"/>
      <c r="G22" s="18"/>
      <c r="H22" s="10">
        <v>4.74</v>
      </c>
      <c r="I22" s="10">
        <v>0.6</v>
      </c>
      <c r="J22" s="10">
        <v>28.99</v>
      </c>
      <c r="K22" s="13">
        <v>141.06</v>
      </c>
      <c r="L22" s="15">
        <v>0.09</v>
      </c>
      <c r="M22" s="15">
        <v>0</v>
      </c>
      <c r="N22" s="15">
        <v>0</v>
      </c>
      <c r="O22" s="15">
        <v>0.36</v>
      </c>
      <c r="P22" s="15">
        <v>0</v>
      </c>
      <c r="Q22" s="15">
        <v>3.3999999999999998E-3</v>
      </c>
      <c r="R22" s="15">
        <v>1.32E-2</v>
      </c>
      <c r="S22" s="15">
        <v>1.6799999999999999E-2</v>
      </c>
      <c r="T22" s="15">
        <v>13.8</v>
      </c>
      <c r="U22" s="15">
        <v>79.83</v>
      </c>
      <c r="V22" s="15">
        <v>52.2</v>
      </c>
      <c r="W22" s="15">
        <v>19.8</v>
      </c>
      <c r="X22" s="15">
        <v>1.2</v>
      </c>
    </row>
    <row r="23" spans="1:24" x14ac:dyDescent="0.25">
      <c r="A23" s="155" t="s">
        <v>268</v>
      </c>
      <c r="B23" s="156"/>
      <c r="C23" s="157"/>
      <c r="D23" s="16"/>
      <c r="E23" s="15">
        <v>30</v>
      </c>
      <c r="F23" s="15"/>
      <c r="G23" s="15"/>
      <c r="H23" s="20">
        <v>2.2999999999999998</v>
      </c>
      <c r="I23" s="20">
        <v>0.42</v>
      </c>
      <c r="J23" s="20">
        <v>11.31</v>
      </c>
      <c r="K23" s="126">
        <v>60.31</v>
      </c>
      <c r="L23" s="15">
        <v>0.06</v>
      </c>
      <c r="M23" s="15">
        <v>0</v>
      </c>
      <c r="N23" s="15">
        <v>0</v>
      </c>
      <c r="O23" s="15">
        <v>2.7E-2</v>
      </c>
      <c r="P23" s="15">
        <v>0</v>
      </c>
      <c r="Q23" s="15">
        <v>1.6999999999999999E-3</v>
      </c>
      <c r="R23" s="15">
        <v>0</v>
      </c>
      <c r="S23" s="15">
        <v>0</v>
      </c>
      <c r="T23" s="15">
        <v>9.9</v>
      </c>
      <c r="U23" s="15">
        <v>73.2</v>
      </c>
      <c r="V23" s="15">
        <v>58.2</v>
      </c>
      <c r="W23" s="15">
        <v>17.100000000000001</v>
      </c>
      <c r="X23" s="15">
        <v>1.35</v>
      </c>
    </row>
    <row r="24" spans="1:24" x14ac:dyDescent="0.25">
      <c r="A24" s="194" t="s">
        <v>257</v>
      </c>
      <c r="B24" s="195"/>
      <c r="C24" s="196"/>
      <c r="D24" s="43"/>
      <c r="E24" s="18">
        <f>SUM(E7:E23)</f>
        <v>585</v>
      </c>
      <c r="F24" s="18"/>
      <c r="G24" s="18"/>
      <c r="H24" s="18">
        <f t="shared" ref="H24:O24" si="2">SUM(H14:H23)</f>
        <v>20.440000000000001</v>
      </c>
      <c r="I24" s="18">
        <f t="shared" si="2"/>
        <v>18.420000000000002</v>
      </c>
      <c r="J24" s="18">
        <f t="shared" si="2"/>
        <v>56.594999999999999</v>
      </c>
      <c r="K24" s="18">
        <f t="shared" si="2"/>
        <v>477.22</v>
      </c>
      <c r="L24" s="18">
        <f t="shared" si="2"/>
        <v>0.23699999999999999</v>
      </c>
      <c r="M24" s="18">
        <f t="shared" si="2"/>
        <v>1.45</v>
      </c>
      <c r="N24" s="18">
        <f t="shared" si="2"/>
        <v>197.35</v>
      </c>
      <c r="O24" s="18">
        <f t="shared" si="2"/>
        <v>0.79799999999999993</v>
      </c>
      <c r="P24" s="15">
        <f>SUM(P7+P14+P15+P20+P21+P22+P23)</f>
        <v>1.9258</v>
      </c>
      <c r="Q24" s="15">
        <f t="shared" ref="Q24:S24" si="3">SUM(Q7+Q14+Q15+Q20+Q21+Q22+Q23)</f>
        <v>5.9100000000000007E-2</v>
      </c>
      <c r="R24" s="15">
        <f t="shared" si="3"/>
        <v>2.0500000000000001E-2</v>
      </c>
      <c r="S24" s="15">
        <f t="shared" si="3"/>
        <v>0.1807</v>
      </c>
      <c r="T24" s="18">
        <f>SUM(T14:T23)</f>
        <v>366.82</v>
      </c>
      <c r="U24" s="18">
        <f>SUM(U14:U23)</f>
        <v>376.28</v>
      </c>
      <c r="V24" s="18">
        <f>SUM(V14:V23)</f>
        <v>388.99</v>
      </c>
      <c r="W24" s="18">
        <f>SUM(W14:W23)</f>
        <v>63.42</v>
      </c>
      <c r="X24" s="18">
        <f>SUM(X14:X23)</f>
        <v>3.9099999999999997</v>
      </c>
    </row>
    <row r="25" spans="1:24" x14ac:dyDescent="0.25">
      <c r="A25" s="191"/>
      <c r="B25" s="187"/>
      <c r="C25" s="188"/>
      <c r="D25" s="197" t="s">
        <v>32</v>
      </c>
      <c r="E25" s="198"/>
      <c r="F25" s="198"/>
      <c r="G25" s="199"/>
      <c r="H25" s="43"/>
      <c r="I25" s="43"/>
      <c r="J25" s="43"/>
      <c r="K25" s="43"/>
      <c r="L25" s="16"/>
      <c r="M25" s="16"/>
      <c r="N25" s="16"/>
      <c r="O25" s="16"/>
      <c r="P25" s="15"/>
      <c r="Q25" s="15"/>
      <c r="R25" s="15"/>
      <c r="S25" s="15"/>
      <c r="T25" s="16"/>
      <c r="U25" s="16"/>
      <c r="V25" s="16"/>
      <c r="W25" s="16"/>
      <c r="X25" s="16"/>
    </row>
    <row r="26" spans="1:24" ht="12" customHeight="1" x14ac:dyDescent="0.25">
      <c r="A26" s="194" t="s">
        <v>247</v>
      </c>
      <c r="B26" s="195"/>
      <c r="C26" s="196"/>
      <c r="D26" s="46" t="s">
        <v>59</v>
      </c>
      <c r="E26" s="46">
        <v>200</v>
      </c>
      <c r="F26" s="100">
        <v>200</v>
      </c>
      <c r="G26" s="100">
        <v>200</v>
      </c>
      <c r="H26" s="15">
        <v>3</v>
      </c>
      <c r="I26" s="15">
        <v>1</v>
      </c>
      <c r="J26" s="15">
        <v>42</v>
      </c>
      <c r="K26" s="54">
        <v>192</v>
      </c>
      <c r="L26" s="15">
        <v>0.08</v>
      </c>
      <c r="M26" s="15">
        <v>20</v>
      </c>
      <c r="N26" s="15">
        <v>0</v>
      </c>
      <c r="O26" s="15">
        <v>0.1</v>
      </c>
      <c r="P26" s="15"/>
      <c r="Q26" s="15"/>
      <c r="R26" s="15"/>
      <c r="S26" s="15"/>
      <c r="T26" s="15">
        <v>16</v>
      </c>
      <c r="U26" s="15">
        <v>696</v>
      </c>
      <c r="V26" s="15">
        <v>56</v>
      </c>
      <c r="W26" s="15">
        <v>84</v>
      </c>
      <c r="X26" s="15">
        <v>1.2</v>
      </c>
    </row>
    <row r="27" spans="1:24" ht="13.5" customHeight="1" x14ac:dyDescent="0.25">
      <c r="A27" s="200" t="s">
        <v>259</v>
      </c>
      <c r="B27" s="201"/>
      <c r="C27" s="202"/>
      <c r="D27" s="16"/>
      <c r="E27" s="15">
        <f>SUM(E26)</f>
        <v>200</v>
      </c>
      <c r="F27" s="15"/>
      <c r="G27" s="15"/>
      <c r="H27" s="15">
        <f>SUM(H26)</f>
        <v>3</v>
      </c>
      <c r="I27" s="15">
        <f t="shared" ref="I27:X27" si="4">SUM(I26)</f>
        <v>1</v>
      </c>
      <c r="J27" s="15">
        <f t="shared" si="4"/>
        <v>42</v>
      </c>
      <c r="K27" s="15">
        <f t="shared" si="4"/>
        <v>192</v>
      </c>
      <c r="L27" s="15">
        <f t="shared" si="4"/>
        <v>0.08</v>
      </c>
      <c r="M27" s="15">
        <f t="shared" si="4"/>
        <v>20</v>
      </c>
      <c r="N27" s="15">
        <f t="shared" si="4"/>
        <v>0</v>
      </c>
      <c r="O27" s="15">
        <f t="shared" si="4"/>
        <v>0.1</v>
      </c>
      <c r="P27" s="15">
        <f t="shared" si="4"/>
        <v>0</v>
      </c>
      <c r="Q27" s="15">
        <f t="shared" si="4"/>
        <v>0</v>
      </c>
      <c r="R27" s="15">
        <f t="shared" si="4"/>
        <v>0</v>
      </c>
      <c r="S27" s="15">
        <f t="shared" si="4"/>
        <v>0</v>
      </c>
      <c r="T27" s="15">
        <f t="shared" si="4"/>
        <v>16</v>
      </c>
      <c r="U27" s="15">
        <f t="shared" si="4"/>
        <v>696</v>
      </c>
      <c r="V27" s="15">
        <f t="shared" si="4"/>
        <v>56</v>
      </c>
      <c r="W27" s="15">
        <f t="shared" si="4"/>
        <v>84</v>
      </c>
      <c r="X27" s="15">
        <f t="shared" si="4"/>
        <v>1.2</v>
      </c>
    </row>
    <row r="28" spans="1:24" x14ac:dyDescent="0.25">
      <c r="A28" s="191"/>
      <c r="B28" s="187"/>
      <c r="C28" s="188"/>
      <c r="D28" s="197" t="s">
        <v>38</v>
      </c>
      <c r="E28" s="198"/>
      <c r="F28" s="198"/>
      <c r="G28" s="199"/>
      <c r="H28" s="16"/>
      <c r="I28" s="16"/>
      <c r="J28" s="16"/>
      <c r="K28" s="16"/>
      <c r="L28" s="16"/>
      <c r="M28" s="16"/>
      <c r="N28" s="16"/>
      <c r="O28" s="16"/>
      <c r="P28" s="17"/>
      <c r="Q28" s="17"/>
      <c r="R28" s="17"/>
      <c r="S28" s="17"/>
      <c r="T28" s="16"/>
      <c r="U28" s="16"/>
      <c r="V28" s="16"/>
      <c r="W28" s="16"/>
      <c r="X28" s="16"/>
    </row>
    <row r="29" spans="1:24" x14ac:dyDescent="0.25">
      <c r="A29" s="155" t="s">
        <v>103</v>
      </c>
      <c r="B29" s="156"/>
      <c r="C29" s="157"/>
      <c r="D29" s="15" t="s">
        <v>104</v>
      </c>
      <c r="E29" s="15">
        <v>250</v>
      </c>
      <c r="F29" s="15"/>
      <c r="G29" s="15"/>
      <c r="H29" s="15">
        <v>5.49</v>
      </c>
      <c r="I29" s="15">
        <v>5.27</v>
      </c>
      <c r="J29" s="15">
        <v>16.54</v>
      </c>
      <c r="K29" s="15">
        <v>148.25</v>
      </c>
      <c r="L29" s="15">
        <v>0.23</v>
      </c>
      <c r="M29" s="15">
        <v>5.83</v>
      </c>
      <c r="N29" s="15">
        <v>0</v>
      </c>
      <c r="O29" s="15">
        <v>7.0000000000000007E-2</v>
      </c>
      <c r="P29" s="15">
        <f>SUM(P30:P36)</f>
        <v>0</v>
      </c>
      <c r="Q29" s="15">
        <f t="shared" ref="Q29:S29" si="5">SUM(Q30:Q36)</f>
        <v>4.3E-3</v>
      </c>
      <c r="R29" s="15">
        <f t="shared" si="5"/>
        <v>1.6000000000000001E-3</v>
      </c>
      <c r="S29" s="15">
        <f t="shared" si="5"/>
        <v>0.20510000000000003</v>
      </c>
      <c r="T29" s="15">
        <v>42.68</v>
      </c>
      <c r="U29" s="15">
        <v>472.82</v>
      </c>
      <c r="V29" s="15">
        <v>88.1</v>
      </c>
      <c r="W29" s="15">
        <v>33.58</v>
      </c>
      <c r="X29" s="15">
        <v>2.0499999999999998</v>
      </c>
    </row>
    <row r="30" spans="1:24" ht="13.5" customHeight="1" x14ac:dyDescent="0.25">
      <c r="A30" s="186" t="s">
        <v>105</v>
      </c>
      <c r="B30" s="192"/>
      <c r="C30" s="193"/>
      <c r="D30" s="17"/>
      <c r="E30" s="17"/>
      <c r="F30" s="17">
        <v>20.2</v>
      </c>
      <c r="G30" s="17">
        <v>20</v>
      </c>
      <c r="H30" s="17"/>
      <c r="I30" s="17"/>
      <c r="J30" s="17"/>
      <c r="K30" s="17"/>
      <c r="L30" s="17"/>
      <c r="M30" s="17"/>
      <c r="N30" s="17"/>
      <c r="O30" s="17"/>
      <c r="P30" s="15"/>
      <c r="Q30" s="17">
        <v>1E-3</v>
      </c>
      <c r="R30" s="17">
        <v>1.6000000000000001E-3</v>
      </c>
      <c r="S30" s="17"/>
      <c r="T30" s="17"/>
      <c r="U30" s="17"/>
      <c r="V30" s="17"/>
      <c r="W30" s="17"/>
      <c r="X30" s="17"/>
    </row>
    <row r="31" spans="1:24" ht="14.25" customHeight="1" x14ac:dyDescent="0.25">
      <c r="A31" s="191" t="s">
        <v>42</v>
      </c>
      <c r="B31" s="187"/>
      <c r="C31" s="188"/>
      <c r="D31" s="16"/>
      <c r="E31" s="16"/>
      <c r="F31" s="16">
        <v>67</v>
      </c>
      <c r="G31" s="16">
        <v>57</v>
      </c>
      <c r="H31" s="16"/>
      <c r="I31" s="16"/>
      <c r="J31" s="16"/>
      <c r="K31" s="16"/>
      <c r="L31" s="16"/>
      <c r="M31" s="16"/>
      <c r="N31" s="16"/>
      <c r="O31" s="16"/>
      <c r="P31" s="16"/>
      <c r="Q31" s="16">
        <v>2.7000000000000001E-3</v>
      </c>
      <c r="R31" s="16"/>
      <c r="S31" s="16">
        <v>0.20100000000000001</v>
      </c>
      <c r="T31" s="16"/>
      <c r="U31" s="16"/>
      <c r="V31" s="16"/>
      <c r="W31" s="16"/>
      <c r="X31" s="16"/>
    </row>
    <row r="32" spans="1:24" ht="13.5" customHeight="1" x14ac:dyDescent="0.25">
      <c r="A32" s="191" t="s">
        <v>43</v>
      </c>
      <c r="B32" s="187"/>
      <c r="C32" s="188"/>
      <c r="D32" s="16"/>
      <c r="E32" s="16"/>
      <c r="F32" s="16">
        <v>12.5</v>
      </c>
      <c r="G32" s="16">
        <v>10</v>
      </c>
      <c r="H32" s="16"/>
      <c r="I32" s="16"/>
      <c r="J32" s="16"/>
      <c r="K32" s="16"/>
      <c r="L32" s="16"/>
      <c r="M32" s="16"/>
      <c r="N32" s="16"/>
      <c r="O32" s="16"/>
      <c r="P32" s="15"/>
      <c r="Q32" s="17">
        <v>5.9999999999999995E-4</v>
      </c>
      <c r="R32" s="17"/>
      <c r="S32" s="17">
        <v>4.0000000000000002E-4</v>
      </c>
      <c r="T32" s="16"/>
      <c r="U32" s="16"/>
      <c r="V32" s="16"/>
      <c r="W32" s="16"/>
      <c r="X32" s="16"/>
    </row>
    <row r="33" spans="1:24" ht="13.5" customHeight="1" x14ac:dyDescent="0.25">
      <c r="A33" s="191" t="s">
        <v>106</v>
      </c>
      <c r="B33" s="187"/>
      <c r="C33" s="188"/>
      <c r="D33" s="16"/>
      <c r="E33" s="16"/>
      <c r="F33" s="16">
        <v>12</v>
      </c>
      <c r="G33" s="16">
        <v>10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>
        <v>3.7000000000000002E-3</v>
      </c>
      <c r="T33" s="16"/>
      <c r="U33" s="16"/>
      <c r="V33" s="16"/>
      <c r="W33" s="16"/>
      <c r="X33" s="16"/>
    </row>
    <row r="34" spans="1:24" ht="13.5" customHeight="1" x14ac:dyDescent="0.25">
      <c r="A34" s="191" t="s">
        <v>107</v>
      </c>
      <c r="B34" s="187"/>
      <c r="C34" s="188"/>
      <c r="D34" s="16"/>
      <c r="E34" s="16"/>
      <c r="F34" s="16">
        <v>5</v>
      </c>
      <c r="G34" s="16">
        <v>5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x14ac:dyDescent="0.25">
      <c r="A35" s="186" t="s">
        <v>49</v>
      </c>
      <c r="B35" s="192"/>
      <c r="C35" s="193"/>
      <c r="D35" s="16"/>
      <c r="E35" s="16"/>
      <c r="F35" s="16">
        <v>0.02</v>
      </c>
      <c r="G35" s="16">
        <v>0.02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x14ac:dyDescent="0.25">
      <c r="A36" s="191" t="s">
        <v>25</v>
      </c>
      <c r="B36" s="187"/>
      <c r="C36" s="188"/>
      <c r="D36" s="16"/>
      <c r="E36" s="16"/>
      <c r="F36" s="16">
        <v>175</v>
      </c>
      <c r="G36" s="16">
        <v>175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4.25" customHeight="1" x14ac:dyDescent="0.25">
      <c r="A37" s="206" t="s">
        <v>281</v>
      </c>
      <c r="B37" s="206"/>
      <c r="C37" s="206"/>
      <c r="D37" s="55" t="s">
        <v>215</v>
      </c>
      <c r="E37" s="15">
        <v>100</v>
      </c>
      <c r="F37" s="39"/>
      <c r="G37" s="39"/>
      <c r="H37" s="15">
        <v>18.670000000000002</v>
      </c>
      <c r="I37" s="15">
        <v>38.65</v>
      </c>
      <c r="J37" s="15">
        <v>8.8800000000000008</v>
      </c>
      <c r="K37" s="15">
        <v>460.35</v>
      </c>
      <c r="L37" s="15">
        <v>0.09</v>
      </c>
      <c r="M37" s="15">
        <v>0</v>
      </c>
      <c r="N37" s="15">
        <v>42.79</v>
      </c>
      <c r="O37" s="15">
        <v>0.17499999999999999</v>
      </c>
      <c r="P37" s="57">
        <f>SUM(P39:P44)</f>
        <v>0.23659999999999998</v>
      </c>
      <c r="Q37" s="57">
        <f t="shared" ref="Q37:S37" si="6">SUM(Q39:Q44)</f>
        <v>1.8199999999999997E-2</v>
      </c>
      <c r="R37" s="57">
        <f t="shared" si="6"/>
        <v>4.7999999999999996E-3</v>
      </c>
      <c r="S37" s="57">
        <f t="shared" si="6"/>
        <v>9.5899999999999999E-2</v>
      </c>
      <c r="T37" s="15">
        <v>17.13</v>
      </c>
      <c r="U37" s="15">
        <v>256.08999999999997</v>
      </c>
      <c r="V37" s="15">
        <v>195.32</v>
      </c>
      <c r="W37" s="15">
        <v>30.19</v>
      </c>
      <c r="X37" s="15">
        <v>3.56</v>
      </c>
    </row>
    <row r="38" spans="1:24" ht="13.5" customHeight="1" x14ac:dyDescent="0.25">
      <c r="A38" s="200" t="s">
        <v>280</v>
      </c>
      <c r="B38" s="201"/>
      <c r="C38" s="202"/>
      <c r="D38" s="64"/>
      <c r="E38" s="15">
        <v>8</v>
      </c>
      <c r="F38" s="39"/>
      <c r="G38" s="39"/>
      <c r="H38" s="15"/>
      <c r="I38" s="15"/>
      <c r="J38" s="15"/>
      <c r="K38" s="15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</row>
    <row r="39" spans="1:24" x14ac:dyDescent="0.25">
      <c r="A39" s="189" t="s">
        <v>216</v>
      </c>
      <c r="B39" s="189"/>
      <c r="C39" s="189"/>
      <c r="D39" s="67"/>
      <c r="E39" s="16"/>
      <c r="F39" s="106">
        <v>141.30000000000001</v>
      </c>
      <c r="G39" s="106">
        <v>108</v>
      </c>
      <c r="H39" s="40"/>
      <c r="I39" s="16"/>
      <c r="J39" s="16"/>
      <c r="K39" s="16"/>
      <c r="L39" s="16"/>
      <c r="M39" s="16"/>
      <c r="N39" s="16"/>
      <c r="O39" s="16"/>
      <c r="P39" s="16"/>
      <c r="Q39" s="16">
        <v>1.55E-2</v>
      </c>
      <c r="R39" s="16">
        <v>4.1999999999999997E-3</v>
      </c>
      <c r="S39" s="16">
        <v>8.8999999999999996E-2</v>
      </c>
      <c r="T39" s="16"/>
      <c r="U39" s="16"/>
      <c r="V39" s="16"/>
      <c r="W39" s="16"/>
      <c r="X39" s="16"/>
    </row>
    <row r="40" spans="1:24" x14ac:dyDescent="0.25">
      <c r="A40" s="218" t="s">
        <v>46</v>
      </c>
      <c r="B40" s="218"/>
      <c r="C40" s="218"/>
      <c r="D40" s="50"/>
      <c r="E40" s="16"/>
      <c r="F40" s="106">
        <v>7</v>
      </c>
      <c r="G40" s="106">
        <v>7</v>
      </c>
      <c r="H40" s="40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x14ac:dyDescent="0.25">
      <c r="A41" s="189" t="s">
        <v>26</v>
      </c>
      <c r="B41" s="189"/>
      <c r="C41" s="189"/>
      <c r="D41" s="67"/>
      <c r="E41" s="16"/>
      <c r="F41" s="106">
        <v>5.3</v>
      </c>
      <c r="G41" s="106">
        <v>5.3</v>
      </c>
      <c r="H41" s="40"/>
      <c r="I41" s="16"/>
      <c r="J41" s="16"/>
      <c r="K41" s="16"/>
      <c r="L41" s="16"/>
      <c r="M41" s="16"/>
      <c r="N41" s="16"/>
      <c r="O41" s="16"/>
      <c r="P41" s="16">
        <v>0.1166</v>
      </c>
      <c r="Q41" s="16">
        <v>1.9E-3</v>
      </c>
      <c r="R41" s="16">
        <v>5.9999999999999995E-4</v>
      </c>
      <c r="S41" s="16">
        <v>2.8999999999999998E-3</v>
      </c>
      <c r="T41" s="16"/>
      <c r="U41" s="16"/>
      <c r="V41" s="16"/>
      <c r="W41" s="16"/>
      <c r="X41" s="16"/>
    </row>
    <row r="42" spans="1:24" x14ac:dyDescent="0.25">
      <c r="A42" s="189" t="s">
        <v>24</v>
      </c>
      <c r="B42" s="189"/>
      <c r="C42" s="189"/>
      <c r="D42" s="67"/>
      <c r="E42" s="16"/>
      <c r="F42" s="106">
        <v>8</v>
      </c>
      <c r="G42" s="106">
        <v>8</v>
      </c>
      <c r="H42" s="40"/>
      <c r="I42" s="16"/>
      <c r="J42" s="16"/>
      <c r="K42" s="16"/>
      <c r="L42" s="16"/>
      <c r="M42" s="16"/>
      <c r="N42" s="16"/>
      <c r="O42" s="16"/>
      <c r="P42" s="16">
        <v>0.12</v>
      </c>
      <c r="Q42" s="16">
        <v>8.0000000000000004E-4</v>
      </c>
      <c r="R42" s="15"/>
      <c r="S42" s="15"/>
      <c r="T42" s="16"/>
      <c r="U42" s="16"/>
      <c r="V42" s="16"/>
      <c r="W42" s="16"/>
      <c r="X42" s="16"/>
    </row>
    <row r="43" spans="1:24" x14ac:dyDescent="0.25">
      <c r="A43" s="189" t="s">
        <v>85</v>
      </c>
      <c r="B43" s="189"/>
      <c r="C43" s="189"/>
      <c r="D43" s="67"/>
      <c r="E43" s="16"/>
      <c r="F43" s="106">
        <v>16</v>
      </c>
      <c r="G43" s="106">
        <v>16</v>
      </c>
      <c r="H43" s="40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>
        <v>4.0000000000000001E-3</v>
      </c>
      <c r="T43" s="16"/>
      <c r="U43" s="16"/>
      <c r="V43" s="16"/>
      <c r="W43" s="16"/>
      <c r="X43" s="16"/>
    </row>
    <row r="44" spans="1:24" x14ac:dyDescent="0.25">
      <c r="A44" s="249" t="s">
        <v>25</v>
      </c>
      <c r="B44" s="223"/>
      <c r="C44" s="224"/>
      <c r="D44" s="67"/>
      <c r="E44" s="16"/>
      <c r="F44" s="106">
        <v>9.3000000000000007</v>
      </c>
      <c r="G44" s="106">
        <v>9.3000000000000007</v>
      </c>
      <c r="H44" s="40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s="11" customFormat="1" ht="12.75" customHeight="1" x14ac:dyDescent="0.2">
      <c r="A45" s="155" t="s">
        <v>328</v>
      </c>
      <c r="B45" s="156"/>
      <c r="C45" s="157"/>
      <c r="D45" s="15" t="s">
        <v>237</v>
      </c>
      <c r="E45" s="15">
        <v>180</v>
      </c>
      <c r="F45" s="15"/>
      <c r="G45" s="15"/>
      <c r="H45" s="15">
        <v>3.92</v>
      </c>
      <c r="I45" s="15">
        <v>6.93</v>
      </c>
      <c r="J45" s="15">
        <v>19.2</v>
      </c>
      <c r="K45" s="151">
        <v>162</v>
      </c>
      <c r="L45" s="15">
        <v>0.16</v>
      </c>
      <c r="M45" s="15">
        <v>18.11</v>
      </c>
      <c r="N45" s="15">
        <v>39.6</v>
      </c>
      <c r="O45" s="15">
        <v>0.14000000000000001</v>
      </c>
      <c r="P45" s="57">
        <f>SUM(P46:P49)</f>
        <v>0.26700000000000002</v>
      </c>
      <c r="Q45" s="57">
        <f t="shared" ref="Q45:S45" si="7">SUM(Q46:Q49)</f>
        <v>1.61E-2</v>
      </c>
      <c r="R45" s="57">
        <f t="shared" si="7"/>
        <v>8.0000000000000004E-4</v>
      </c>
      <c r="S45" s="57">
        <f t="shared" si="7"/>
        <v>7.7799999999999994E-2</v>
      </c>
      <c r="T45" s="15">
        <v>75.239999999999995</v>
      </c>
      <c r="U45" s="15">
        <v>675.09</v>
      </c>
      <c r="V45" s="15">
        <v>111.22</v>
      </c>
      <c r="W45" s="15">
        <v>31.18</v>
      </c>
      <c r="X45" s="15">
        <v>1.06</v>
      </c>
    </row>
    <row r="46" spans="1:24" s="11" customFormat="1" ht="14.25" customHeight="1" x14ac:dyDescent="0.2">
      <c r="A46" s="186" t="s">
        <v>22</v>
      </c>
      <c r="B46" s="192"/>
      <c r="C46" s="193"/>
      <c r="D46" s="15"/>
      <c r="E46" s="15"/>
      <c r="F46" s="16">
        <v>54</v>
      </c>
      <c r="G46" s="16">
        <v>52.2</v>
      </c>
      <c r="H46" s="15"/>
      <c r="I46" s="15"/>
      <c r="J46" s="15"/>
      <c r="K46" s="54"/>
      <c r="L46" s="16"/>
      <c r="M46" s="16"/>
      <c r="N46" s="16"/>
      <c r="O46" s="16"/>
      <c r="P46" s="16">
        <v>0.16200000000000001</v>
      </c>
      <c r="Q46" s="16">
        <v>8.6E-3</v>
      </c>
      <c r="R46" s="16">
        <v>8.0000000000000004E-4</v>
      </c>
      <c r="S46" s="16">
        <v>2.7E-2</v>
      </c>
      <c r="T46" s="16"/>
      <c r="U46" s="16"/>
      <c r="V46" s="16"/>
      <c r="W46" s="16"/>
      <c r="X46" s="16"/>
    </row>
    <row r="47" spans="1:24" s="11" customFormat="1" ht="15.75" customHeight="1" x14ac:dyDescent="0.2">
      <c r="A47" s="186" t="s">
        <v>42</v>
      </c>
      <c r="B47" s="192"/>
      <c r="C47" s="193"/>
      <c r="D47" s="15"/>
      <c r="E47" s="15"/>
      <c r="F47" s="16">
        <v>169.2</v>
      </c>
      <c r="G47" s="47">
        <v>126</v>
      </c>
      <c r="H47" s="15"/>
      <c r="I47" s="15"/>
      <c r="J47" s="15"/>
      <c r="K47" s="54"/>
      <c r="L47" s="16"/>
      <c r="M47" s="16"/>
      <c r="N47" s="16"/>
      <c r="O47" s="16"/>
      <c r="P47" s="16"/>
      <c r="Q47" s="16">
        <v>6.7999999999999996E-3</v>
      </c>
      <c r="R47" s="16"/>
      <c r="S47" s="16">
        <v>5.0799999999999998E-2</v>
      </c>
      <c r="T47" s="16"/>
      <c r="U47" s="16"/>
      <c r="V47" s="16"/>
      <c r="W47" s="16"/>
      <c r="X47" s="16"/>
    </row>
    <row r="48" spans="1:24" s="11" customFormat="1" ht="12" x14ac:dyDescent="0.2">
      <c r="A48" s="191" t="s">
        <v>25</v>
      </c>
      <c r="B48" s="187"/>
      <c r="C48" s="188"/>
      <c r="D48" s="15"/>
      <c r="E48" s="15"/>
      <c r="F48" s="16">
        <v>88.2</v>
      </c>
      <c r="G48" s="60">
        <v>88.2</v>
      </c>
      <c r="H48" s="15"/>
      <c r="I48" s="15"/>
      <c r="J48" s="15"/>
      <c r="K48" s="54"/>
      <c r="L48" s="16"/>
      <c r="M48" s="16"/>
      <c r="N48" s="16"/>
      <c r="O48" s="16"/>
      <c r="P48" s="15"/>
      <c r="Q48" s="15"/>
      <c r="R48" s="15"/>
      <c r="S48" s="15"/>
      <c r="T48" s="16"/>
      <c r="U48" s="16"/>
      <c r="V48" s="16"/>
      <c r="W48" s="16"/>
      <c r="X48" s="16"/>
    </row>
    <row r="49" spans="1:24" s="11" customFormat="1" ht="12" x14ac:dyDescent="0.2">
      <c r="A49" s="186" t="s">
        <v>24</v>
      </c>
      <c r="B49" s="192"/>
      <c r="C49" s="193"/>
      <c r="D49" s="15"/>
      <c r="E49" s="15"/>
      <c r="F49" s="16">
        <v>7</v>
      </c>
      <c r="G49" s="47">
        <v>7</v>
      </c>
      <c r="H49" s="15"/>
      <c r="I49" s="15"/>
      <c r="J49" s="15"/>
      <c r="K49" s="54"/>
      <c r="L49" s="16"/>
      <c r="M49" s="16"/>
      <c r="N49" s="16"/>
      <c r="O49" s="16"/>
      <c r="P49" s="16">
        <v>0.105</v>
      </c>
      <c r="Q49" s="16">
        <v>6.9999999999999999E-4</v>
      </c>
      <c r="R49" s="16"/>
      <c r="S49" s="16"/>
      <c r="T49" s="16"/>
      <c r="U49" s="16"/>
      <c r="V49" s="16"/>
      <c r="W49" s="16"/>
      <c r="X49" s="16"/>
    </row>
    <row r="50" spans="1:24" x14ac:dyDescent="0.25">
      <c r="A50" s="155" t="s">
        <v>186</v>
      </c>
      <c r="B50" s="156"/>
      <c r="C50" s="157"/>
      <c r="D50" s="18"/>
      <c r="E50" s="18">
        <v>100</v>
      </c>
      <c r="F50" s="18">
        <v>103</v>
      </c>
      <c r="G50" s="18">
        <v>100</v>
      </c>
      <c r="H50" s="18">
        <v>1.9</v>
      </c>
      <c r="I50" s="18">
        <v>8.9</v>
      </c>
      <c r="J50" s="18">
        <v>7.7</v>
      </c>
      <c r="K50" s="18">
        <v>119</v>
      </c>
      <c r="L50" s="15">
        <v>0.02</v>
      </c>
      <c r="M50" s="15">
        <v>7</v>
      </c>
      <c r="N50" s="15">
        <v>153</v>
      </c>
      <c r="O50" s="15">
        <v>0.05</v>
      </c>
      <c r="P50" s="15">
        <v>0</v>
      </c>
      <c r="Q50" s="15">
        <v>0</v>
      </c>
      <c r="R50" s="15">
        <v>0</v>
      </c>
      <c r="S50" s="15">
        <v>0</v>
      </c>
      <c r="T50" s="15">
        <v>41</v>
      </c>
      <c r="U50" s="15">
        <v>315</v>
      </c>
      <c r="V50" s="15">
        <v>37</v>
      </c>
      <c r="W50" s="15">
        <v>15</v>
      </c>
      <c r="X50" s="15">
        <v>0.7</v>
      </c>
    </row>
    <row r="51" spans="1:24" x14ac:dyDescent="0.25">
      <c r="A51" s="155" t="s">
        <v>187</v>
      </c>
      <c r="B51" s="156"/>
      <c r="C51" s="157"/>
      <c r="D51" s="18"/>
      <c r="E51" s="18"/>
      <c r="F51" s="18"/>
      <c r="G51" s="18"/>
      <c r="H51" s="18"/>
      <c r="I51" s="18"/>
      <c r="J51" s="18"/>
      <c r="K51" s="18"/>
      <c r="L51" s="15"/>
      <c r="M51" s="16"/>
      <c r="N51" s="16"/>
      <c r="O51" s="16"/>
      <c r="P51" s="15"/>
      <c r="Q51" s="15"/>
      <c r="R51" s="15"/>
      <c r="S51" s="15"/>
      <c r="T51" s="16"/>
      <c r="U51" s="16"/>
      <c r="V51" s="16"/>
      <c r="W51" s="16"/>
      <c r="X51" s="16"/>
    </row>
    <row r="52" spans="1:24" ht="12" customHeight="1" x14ac:dyDescent="0.25">
      <c r="A52" s="155" t="s">
        <v>116</v>
      </c>
      <c r="B52" s="156"/>
      <c r="C52" s="157"/>
      <c r="D52" s="15" t="s">
        <v>117</v>
      </c>
      <c r="E52" s="15">
        <v>200</v>
      </c>
      <c r="F52" s="15"/>
      <c r="G52" s="15"/>
      <c r="H52" s="15">
        <v>0.66</v>
      </c>
      <c r="I52" s="15">
        <v>0.09</v>
      </c>
      <c r="J52" s="15">
        <v>32.01</v>
      </c>
      <c r="K52" s="54">
        <v>132.80000000000001</v>
      </c>
      <c r="L52" s="15">
        <v>1.6E-2</v>
      </c>
      <c r="M52" s="15">
        <v>0.72</v>
      </c>
      <c r="N52" s="15">
        <v>0</v>
      </c>
      <c r="O52" s="15">
        <v>0.02</v>
      </c>
      <c r="P52" s="16">
        <f>SUM(P53:P57)</f>
        <v>0</v>
      </c>
      <c r="Q52" s="16">
        <f t="shared" ref="Q52:S52" si="8">SUM(Q53:Q57)</f>
        <v>2.3E-3</v>
      </c>
      <c r="R52" s="16">
        <f t="shared" si="8"/>
        <v>0</v>
      </c>
      <c r="S52" s="16">
        <f t="shared" si="8"/>
        <v>0</v>
      </c>
      <c r="T52" s="15">
        <v>32.479999999999997</v>
      </c>
      <c r="U52" s="15">
        <v>229.8</v>
      </c>
      <c r="V52" s="15">
        <v>23.44</v>
      </c>
      <c r="W52" s="15">
        <v>17.46</v>
      </c>
      <c r="X52" s="15">
        <v>0.69</v>
      </c>
    </row>
    <row r="53" spans="1:24" ht="13.5" customHeight="1" x14ac:dyDescent="0.25">
      <c r="A53" s="191" t="s">
        <v>118</v>
      </c>
      <c r="B53" s="187"/>
      <c r="C53" s="188"/>
      <c r="D53" s="17"/>
      <c r="E53" s="17"/>
      <c r="F53" s="17">
        <v>20</v>
      </c>
      <c r="G53" s="17">
        <v>20</v>
      </c>
      <c r="H53" s="17"/>
      <c r="I53" s="17"/>
      <c r="J53" s="17"/>
      <c r="K53" s="17"/>
      <c r="L53" s="17"/>
      <c r="M53" s="17"/>
      <c r="N53" s="17"/>
      <c r="O53" s="17"/>
      <c r="P53" s="16"/>
      <c r="Q53" s="16"/>
      <c r="R53" s="16"/>
      <c r="S53" s="16"/>
      <c r="T53" s="17"/>
      <c r="U53" s="17"/>
      <c r="V53" s="17"/>
      <c r="W53" s="17"/>
      <c r="X53" s="17"/>
    </row>
    <row r="54" spans="1:24" ht="13.5" customHeight="1" x14ac:dyDescent="0.25">
      <c r="A54" s="186" t="s">
        <v>23</v>
      </c>
      <c r="B54" s="187"/>
      <c r="C54" s="188"/>
      <c r="D54" s="17"/>
      <c r="E54" s="17"/>
      <c r="F54" s="17">
        <v>10</v>
      </c>
      <c r="G54" s="17">
        <v>10</v>
      </c>
      <c r="H54" s="17"/>
      <c r="I54" s="17"/>
      <c r="J54" s="17"/>
      <c r="K54" s="17"/>
      <c r="L54" s="17"/>
      <c r="M54" s="17"/>
      <c r="N54" s="17"/>
      <c r="O54" s="17"/>
      <c r="P54" s="16"/>
      <c r="Q54" s="16"/>
      <c r="R54" s="16"/>
      <c r="S54" s="16"/>
      <c r="T54" s="17"/>
      <c r="U54" s="17"/>
      <c r="V54" s="17"/>
      <c r="W54" s="17"/>
      <c r="X54" s="17"/>
    </row>
    <row r="55" spans="1:24" ht="13.5" customHeight="1" x14ac:dyDescent="0.25">
      <c r="A55" s="191" t="s">
        <v>114</v>
      </c>
      <c r="B55" s="187"/>
      <c r="C55" s="188"/>
      <c r="D55" s="17"/>
      <c r="E55" s="17"/>
      <c r="F55" s="17">
        <v>0.2</v>
      </c>
      <c r="G55" s="17">
        <v>0.2</v>
      </c>
      <c r="H55" s="17"/>
      <c r="I55" s="17"/>
      <c r="J55" s="17"/>
      <c r="K55" s="17"/>
      <c r="L55" s="17"/>
      <c r="M55" s="17"/>
      <c r="N55" s="17"/>
      <c r="O55" s="17"/>
      <c r="P55" s="16"/>
      <c r="Q55" s="16"/>
      <c r="R55" s="16"/>
      <c r="S55" s="16"/>
      <c r="T55" s="17"/>
      <c r="U55" s="17"/>
      <c r="V55" s="17"/>
      <c r="W55" s="17"/>
      <c r="X55" s="17"/>
    </row>
    <row r="56" spans="1:24" ht="12" customHeight="1" x14ac:dyDescent="0.25">
      <c r="A56" s="191" t="s">
        <v>25</v>
      </c>
      <c r="B56" s="187"/>
      <c r="C56" s="188"/>
      <c r="D56" s="17"/>
      <c r="E56" s="17"/>
      <c r="F56" s="17">
        <v>200</v>
      </c>
      <c r="G56" s="17">
        <v>200</v>
      </c>
      <c r="H56" s="17"/>
      <c r="I56" s="17"/>
      <c r="J56" s="17"/>
      <c r="K56" s="17"/>
      <c r="L56" s="17"/>
      <c r="M56" s="17"/>
      <c r="N56" s="17"/>
      <c r="O56" s="17"/>
      <c r="P56" s="21"/>
      <c r="Q56" s="21"/>
      <c r="R56" s="21"/>
      <c r="S56" s="21"/>
      <c r="T56" s="17"/>
      <c r="U56" s="17"/>
      <c r="V56" s="17"/>
      <c r="W56" s="17"/>
      <c r="X56" s="17"/>
    </row>
    <row r="57" spans="1:24" ht="13.5" customHeight="1" x14ac:dyDescent="0.25">
      <c r="A57" s="207" t="s">
        <v>244</v>
      </c>
      <c r="B57" s="208"/>
      <c r="C57" s="209"/>
      <c r="D57" s="15"/>
      <c r="E57" s="15">
        <v>5</v>
      </c>
      <c r="F57" s="57"/>
      <c r="G57" s="47"/>
      <c r="H57" s="15"/>
      <c r="I57" s="15"/>
      <c r="J57" s="15"/>
      <c r="K57" s="54"/>
      <c r="L57" s="16"/>
      <c r="M57" s="16"/>
      <c r="N57" s="16"/>
      <c r="O57" s="16"/>
      <c r="P57" s="15"/>
      <c r="Q57" s="15">
        <v>2.3E-3</v>
      </c>
      <c r="R57" s="15"/>
      <c r="S57" s="15"/>
      <c r="T57" s="16"/>
      <c r="U57" s="16"/>
      <c r="V57" s="16"/>
      <c r="W57" s="16"/>
      <c r="X57" s="16"/>
    </row>
    <row r="58" spans="1:24" ht="12.75" customHeight="1" x14ac:dyDescent="0.25">
      <c r="A58" s="155" t="s">
        <v>30</v>
      </c>
      <c r="B58" s="156"/>
      <c r="C58" s="157"/>
      <c r="D58" s="61"/>
      <c r="E58" s="24">
        <v>90</v>
      </c>
      <c r="F58" s="24">
        <v>90</v>
      </c>
      <c r="G58" s="24"/>
      <c r="H58" s="24">
        <v>7.11</v>
      </c>
      <c r="I58" s="24">
        <v>0.9</v>
      </c>
      <c r="J58" s="24">
        <v>43.47</v>
      </c>
      <c r="K58" s="24">
        <v>211.5</v>
      </c>
      <c r="L58" s="21">
        <v>0.14000000000000001</v>
      </c>
      <c r="M58" s="21">
        <v>0</v>
      </c>
      <c r="N58" s="21">
        <v>0</v>
      </c>
      <c r="O58" s="21">
        <v>0.05</v>
      </c>
      <c r="P58" s="15">
        <v>0</v>
      </c>
      <c r="Q58" s="15">
        <v>5.0000000000000001E-3</v>
      </c>
      <c r="R58" s="15">
        <v>1.9800000000000002E-2</v>
      </c>
      <c r="S58" s="15">
        <v>2.5999999999999999E-2</v>
      </c>
      <c r="T58" s="21">
        <v>20.7</v>
      </c>
      <c r="U58" s="21">
        <v>119.71</v>
      </c>
      <c r="V58" s="21">
        <v>78.3</v>
      </c>
      <c r="W58" s="21">
        <v>29.7</v>
      </c>
      <c r="X58" s="21">
        <v>1.8</v>
      </c>
    </row>
    <row r="59" spans="1:24" x14ac:dyDescent="0.25">
      <c r="A59" s="155" t="s">
        <v>268</v>
      </c>
      <c r="B59" s="156"/>
      <c r="C59" s="157"/>
      <c r="D59" s="16"/>
      <c r="E59" s="15">
        <v>60</v>
      </c>
      <c r="F59" s="15"/>
      <c r="G59" s="15"/>
      <c r="H59" s="20">
        <v>4.62</v>
      </c>
      <c r="I59" s="20">
        <v>0.84</v>
      </c>
      <c r="J59" s="20">
        <v>22.63</v>
      </c>
      <c r="K59" s="126">
        <v>120.65</v>
      </c>
      <c r="L59" s="15">
        <v>0.12</v>
      </c>
      <c r="M59" s="15">
        <v>0</v>
      </c>
      <c r="N59" s="15">
        <v>0</v>
      </c>
      <c r="O59" s="15">
        <v>0.05</v>
      </c>
      <c r="P59" s="57">
        <v>0</v>
      </c>
      <c r="Q59" s="57">
        <v>3.3999999999999998E-3</v>
      </c>
      <c r="R59" s="57">
        <v>0</v>
      </c>
      <c r="S59" s="57">
        <v>0</v>
      </c>
      <c r="T59" s="15">
        <v>9.9</v>
      </c>
      <c r="U59" s="15">
        <v>146.47999999999999</v>
      </c>
      <c r="V59" s="15">
        <v>116.45</v>
      </c>
      <c r="W59" s="15">
        <v>34.21</v>
      </c>
      <c r="X59" s="15">
        <v>2.7</v>
      </c>
    </row>
    <row r="60" spans="1:24" x14ac:dyDescent="0.25">
      <c r="A60" s="155" t="s">
        <v>261</v>
      </c>
      <c r="B60" s="156"/>
      <c r="C60" s="157"/>
      <c r="D60" s="16"/>
      <c r="E60" s="15">
        <f>SUM(E29:E59)</f>
        <v>993</v>
      </c>
      <c r="F60" s="15"/>
      <c r="G60" s="15"/>
      <c r="H60" s="15">
        <f t="shared" ref="H60:O60" si="9">SUM(H29:H59)</f>
        <v>42.370000000000005</v>
      </c>
      <c r="I60" s="15">
        <f t="shared" si="9"/>
        <v>61.580000000000005</v>
      </c>
      <c r="J60" s="15">
        <f t="shared" si="9"/>
        <v>150.43</v>
      </c>
      <c r="K60" s="15">
        <f t="shared" si="9"/>
        <v>1354.5500000000002</v>
      </c>
      <c r="L60" s="15">
        <f t="shared" si="9"/>
        <v>0.77600000000000002</v>
      </c>
      <c r="M60" s="15">
        <f t="shared" si="9"/>
        <v>31.659999999999997</v>
      </c>
      <c r="N60" s="15">
        <f t="shared" si="9"/>
        <v>235.39</v>
      </c>
      <c r="O60" s="15">
        <f t="shared" si="9"/>
        <v>0.55500000000000005</v>
      </c>
      <c r="P60" s="57">
        <f>SUM(P59+P58+P57+P52+P50+P45+P37+P29)</f>
        <v>0.50360000000000005</v>
      </c>
      <c r="Q60" s="57">
        <f t="shared" ref="Q60:S60" si="10">SUM(Q59+Q58+Q57+Q52+Q50+Q45+Q37+Q29)</f>
        <v>5.1599999999999993E-2</v>
      </c>
      <c r="R60" s="57">
        <f t="shared" si="10"/>
        <v>2.7E-2</v>
      </c>
      <c r="S60" s="57">
        <f t="shared" si="10"/>
        <v>0.40480000000000005</v>
      </c>
      <c r="T60" s="15">
        <f>SUM(T29:T59)</f>
        <v>239.13</v>
      </c>
      <c r="U60" s="15">
        <f>SUM(U29:U59)</f>
        <v>2214.9899999999998</v>
      </c>
      <c r="V60" s="15">
        <f>SUM(V29:V59)</f>
        <v>649.83000000000004</v>
      </c>
      <c r="W60" s="15">
        <f>SUM(W29:W59)</f>
        <v>191.32</v>
      </c>
      <c r="X60" s="15">
        <f>SUM(X29:X59)</f>
        <v>12.560000000000002</v>
      </c>
    </row>
    <row r="61" spans="1:24" x14ac:dyDescent="0.25">
      <c r="A61" s="155"/>
      <c r="B61" s="156"/>
      <c r="C61" s="157"/>
      <c r="D61" s="197" t="s">
        <v>60</v>
      </c>
      <c r="E61" s="198"/>
      <c r="F61" s="198"/>
      <c r="G61" s="199"/>
      <c r="H61" s="15"/>
      <c r="I61" s="15"/>
      <c r="J61" s="15"/>
      <c r="K61" s="15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24" x14ac:dyDescent="0.25">
      <c r="A62" s="155" t="s">
        <v>284</v>
      </c>
      <c r="B62" s="156"/>
      <c r="C62" s="157"/>
      <c r="D62" s="15" t="s">
        <v>285</v>
      </c>
      <c r="E62" s="15">
        <v>100</v>
      </c>
      <c r="F62" s="15"/>
      <c r="G62" s="15"/>
      <c r="H62" s="15">
        <v>6.78</v>
      </c>
      <c r="I62" s="15">
        <v>13.96</v>
      </c>
      <c r="J62" s="15">
        <v>42.14</v>
      </c>
      <c r="K62" s="54">
        <v>321</v>
      </c>
      <c r="L62" s="15">
        <v>5.0999999999999996</v>
      </c>
      <c r="M62" s="15">
        <v>0</v>
      </c>
      <c r="N62" s="15">
        <v>0</v>
      </c>
      <c r="O62" s="15">
        <v>0.06</v>
      </c>
      <c r="P62" s="57">
        <f>SUM(P63:P72)</f>
        <v>1.819</v>
      </c>
      <c r="Q62" s="57">
        <f t="shared" ref="Q62:S62" si="11">SUM(Q63:Q72)</f>
        <v>1.2800000000000001E-3</v>
      </c>
      <c r="R62" s="57">
        <f t="shared" si="11"/>
        <v>3.8999999999999998E-3</v>
      </c>
      <c r="S62" s="57">
        <f t="shared" si="11"/>
        <v>1.4199999999999999E-2</v>
      </c>
      <c r="T62" s="15">
        <v>18.600000000000001</v>
      </c>
      <c r="U62" s="15">
        <v>98.8</v>
      </c>
      <c r="V62" s="15">
        <v>64.2</v>
      </c>
      <c r="W62" s="15">
        <v>26.2</v>
      </c>
      <c r="X62" s="15">
        <v>1.2</v>
      </c>
    </row>
    <row r="63" spans="1:24" x14ac:dyDescent="0.25">
      <c r="A63" s="186" t="s">
        <v>54</v>
      </c>
      <c r="B63" s="192"/>
      <c r="C63" s="193"/>
      <c r="D63" s="15"/>
      <c r="E63" s="15"/>
      <c r="F63" s="17">
        <v>61</v>
      </c>
      <c r="G63" s="17">
        <v>61</v>
      </c>
      <c r="H63" s="15"/>
      <c r="I63" s="15"/>
      <c r="J63" s="15"/>
      <c r="K63" s="54"/>
      <c r="L63" s="16"/>
      <c r="M63" s="16"/>
      <c r="N63" s="16"/>
      <c r="O63" s="16"/>
      <c r="P63" s="16"/>
      <c r="Q63" s="16">
        <v>1.1999999999999999E-3</v>
      </c>
      <c r="R63" s="16">
        <v>3.7000000000000002E-3</v>
      </c>
      <c r="S63" s="16">
        <v>1.34E-2</v>
      </c>
      <c r="T63" s="16"/>
      <c r="U63" s="16"/>
      <c r="V63" s="16"/>
      <c r="W63" s="16"/>
      <c r="X63" s="16"/>
    </row>
    <row r="64" spans="1:24" x14ac:dyDescent="0.25">
      <c r="A64" s="186" t="s">
        <v>159</v>
      </c>
      <c r="B64" s="192"/>
      <c r="C64" s="193"/>
      <c r="D64" s="15"/>
      <c r="E64" s="15"/>
      <c r="F64" s="17">
        <v>2</v>
      </c>
      <c r="G64" s="17">
        <v>2</v>
      </c>
      <c r="H64" s="15"/>
      <c r="I64" s="15"/>
      <c r="J64" s="15"/>
      <c r="K64" s="54"/>
      <c r="L64" s="16"/>
      <c r="M64" s="16"/>
      <c r="N64" s="16"/>
      <c r="O64" s="16"/>
      <c r="P64" s="16"/>
      <c r="Q64" s="16">
        <v>4.0000000000000003E-5</v>
      </c>
      <c r="R64" s="16">
        <v>1E-4</v>
      </c>
      <c r="S64" s="16">
        <v>4.0000000000000002E-4</v>
      </c>
      <c r="T64" s="16"/>
      <c r="U64" s="16"/>
      <c r="V64" s="16"/>
      <c r="W64" s="16"/>
      <c r="X64" s="16"/>
    </row>
    <row r="65" spans="1:24" x14ac:dyDescent="0.25">
      <c r="A65" s="186" t="s">
        <v>23</v>
      </c>
      <c r="B65" s="192"/>
      <c r="C65" s="193"/>
      <c r="D65" s="15"/>
      <c r="E65" s="15"/>
      <c r="F65" s="17">
        <v>12</v>
      </c>
      <c r="G65" s="17">
        <v>12</v>
      </c>
      <c r="H65" s="15"/>
      <c r="I65" s="15"/>
      <c r="J65" s="15"/>
      <c r="K65" s="54"/>
      <c r="L65" s="16"/>
      <c r="M65" s="16"/>
      <c r="N65" s="16"/>
      <c r="O65" s="16"/>
      <c r="P65" s="15"/>
      <c r="Q65" s="15"/>
      <c r="R65" s="15"/>
      <c r="S65" s="15"/>
      <c r="T65" s="16"/>
      <c r="U65" s="16"/>
      <c r="V65" s="16"/>
      <c r="W65" s="16"/>
      <c r="X65" s="16"/>
    </row>
    <row r="66" spans="1:24" x14ac:dyDescent="0.25">
      <c r="A66" s="186" t="s">
        <v>66</v>
      </c>
      <c r="B66" s="192"/>
      <c r="C66" s="193"/>
      <c r="D66" s="15"/>
      <c r="E66" s="15"/>
      <c r="F66" s="17">
        <v>13</v>
      </c>
      <c r="G66" s="17">
        <v>13</v>
      </c>
      <c r="H66" s="15"/>
      <c r="I66" s="15"/>
      <c r="J66" s="15"/>
      <c r="K66" s="54"/>
      <c r="L66" s="16"/>
      <c r="M66" s="16"/>
      <c r="N66" s="16"/>
      <c r="O66" s="16"/>
      <c r="P66" s="17">
        <v>1.391</v>
      </c>
      <c r="Q66" s="15"/>
      <c r="R66" s="15"/>
      <c r="S66" s="15"/>
      <c r="T66" s="16"/>
      <c r="U66" s="16"/>
      <c r="V66" s="16"/>
      <c r="W66" s="16"/>
      <c r="X66" s="16"/>
    </row>
    <row r="67" spans="1:24" x14ac:dyDescent="0.25">
      <c r="A67" s="186" t="s">
        <v>286</v>
      </c>
      <c r="B67" s="192"/>
      <c r="C67" s="193"/>
      <c r="D67" s="15"/>
      <c r="E67" s="15"/>
      <c r="F67" s="17">
        <v>2</v>
      </c>
      <c r="G67" s="17">
        <v>2</v>
      </c>
      <c r="H67" s="15"/>
      <c r="I67" s="15"/>
      <c r="J67" s="15"/>
      <c r="K67" s="54"/>
      <c r="L67" s="16"/>
      <c r="M67" s="16"/>
      <c r="N67" s="16"/>
      <c r="O67" s="16"/>
      <c r="P67" s="16">
        <v>0.214</v>
      </c>
      <c r="Q67" s="16"/>
      <c r="R67" s="16"/>
      <c r="S67" s="16"/>
      <c r="T67" s="16"/>
      <c r="U67" s="16"/>
      <c r="V67" s="16"/>
      <c r="W67" s="16"/>
      <c r="X67" s="16"/>
    </row>
    <row r="68" spans="1:24" x14ac:dyDescent="0.25">
      <c r="A68" s="186" t="s">
        <v>69</v>
      </c>
      <c r="B68" s="187"/>
      <c r="C68" s="188"/>
      <c r="D68" s="15"/>
      <c r="E68" s="15"/>
      <c r="F68" s="17">
        <v>0.5</v>
      </c>
      <c r="G68" s="17">
        <v>0.5</v>
      </c>
      <c r="H68" s="15"/>
      <c r="I68" s="15"/>
      <c r="J68" s="15"/>
      <c r="K68" s="54"/>
      <c r="L68" s="16"/>
      <c r="M68" s="16"/>
      <c r="N68" s="16"/>
      <c r="O68" s="16"/>
      <c r="P68" s="15"/>
      <c r="Q68" s="15"/>
      <c r="R68" s="15"/>
      <c r="S68" s="15"/>
      <c r="T68" s="16"/>
      <c r="U68" s="16"/>
      <c r="V68" s="16"/>
      <c r="W68" s="16"/>
      <c r="X68" s="16"/>
    </row>
    <row r="69" spans="1:24" x14ac:dyDescent="0.25">
      <c r="A69" s="186" t="s">
        <v>25</v>
      </c>
      <c r="B69" s="192"/>
      <c r="C69" s="193"/>
      <c r="D69" s="15"/>
      <c r="E69" s="15"/>
      <c r="F69" s="17">
        <v>30.5</v>
      </c>
      <c r="G69" s="17">
        <v>30.5</v>
      </c>
      <c r="H69" s="15"/>
      <c r="I69" s="15"/>
      <c r="J69" s="15"/>
      <c r="K69" s="54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  <row r="70" spans="1:24" x14ac:dyDescent="0.25">
      <c r="A70" s="207" t="s">
        <v>287</v>
      </c>
      <c r="B70" s="208"/>
      <c r="C70" s="209"/>
      <c r="D70" s="55"/>
      <c r="E70" s="15"/>
      <c r="F70" s="17"/>
      <c r="G70" s="17"/>
      <c r="H70" s="15"/>
      <c r="I70" s="15"/>
      <c r="J70" s="15"/>
      <c r="K70" s="54"/>
      <c r="L70" s="16"/>
      <c r="M70" s="16"/>
      <c r="N70" s="16"/>
      <c r="O70" s="16"/>
      <c r="P70" s="22"/>
      <c r="Q70" s="22"/>
      <c r="R70" s="22"/>
      <c r="S70" s="22"/>
      <c r="T70" s="16"/>
      <c r="U70" s="16"/>
      <c r="V70" s="16"/>
      <c r="W70" s="16"/>
      <c r="X70" s="16"/>
    </row>
    <row r="71" spans="1:24" x14ac:dyDescent="0.25">
      <c r="A71" s="186" t="s">
        <v>54</v>
      </c>
      <c r="B71" s="192"/>
      <c r="C71" s="193"/>
      <c r="D71" s="15"/>
      <c r="E71" s="15"/>
      <c r="F71" s="17">
        <v>2</v>
      </c>
      <c r="G71" s="17">
        <v>2</v>
      </c>
      <c r="H71" s="15"/>
      <c r="I71" s="15"/>
      <c r="J71" s="15"/>
      <c r="K71" s="54"/>
      <c r="L71" s="16"/>
      <c r="M71" s="16"/>
      <c r="N71" s="16"/>
      <c r="O71" s="16"/>
      <c r="P71" s="15"/>
      <c r="Q71" s="16">
        <v>4.0000000000000003E-5</v>
      </c>
      <c r="R71" s="16">
        <v>1E-4</v>
      </c>
      <c r="S71" s="16">
        <v>4.0000000000000002E-4</v>
      </c>
      <c r="T71" s="16"/>
      <c r="U71" s="16"/>
      <c r="V71" s="16"/>
      <c r="W71" s="16"/>
      <c r="X71" s="16"/>
    </row>
    <row r="72" spans="1:24" x14ac:dyDescent="0.25">
      <c r="A72" s="186" t="s">
        <v>66</v>
      </c>
      <c r="B72" s="192"/>
      <c r="C72" s="193"/>
      <c r="D72" s="15"/>
      <c r="E72" s="15"/>
      <c r="F72" s="17">
        <v>2</v>
      </c>
      <c r="G72" s="17">
        <v>2</v>
      </c>
      <c r="H72" s="15"/>
      <c r="I72" s="15"/>
      <c r="J72" s="15"/>
      <c r="K72" s="54"/>
      <c r="L72" s="16"/>
      <c r="M72" s="16"/>
      <c r="N72" s="16"/>
      <c r="O72" s="16"/>
      <c r="P72" s="16">
        <v>0.214</v>
      </c>
      <c r="Q72" s="16"/>
      <c r="R72" s="16"/>
      <c r="S72" s="16"/>
      <c r="T72" s="16"/>
      <c r="U72" s="16"/>
      <c r="V72" s="16"/>
      <c r="W72" s="16"/>
      <c r="X72" s="16"/>
    </row>
    <row r="73" spans="1:24" x14ac:dyDescent="0.25">
      <c r="A73" s="200" t="s">
        <v>57</v>
      </c>
      <c r="B73" s="201"/>
      <c r="C73" s="202"/>
      <c r="D73" s="55" t="s">
        <v>58</v>
      </c>
      <c r="E73" s="20">
        <v>200</v>
      </c>
      <c r="F73" s="20"/>
      <c r="G73" s="20"/>
      <c r="H73" s="15">
        <v>1</v>
      </c>
      <c r="I73" s="15">
        <v>0</v>
      </c>
      <c r="J73" s="15">
        <v>20.2</v>
      </c>
      <c r="K73" s="15">
        <v>84.8</v>
      </c>
      <c r="L73" s="15">
        <v>0.02</v>
      </c>
      <c r="M73" s="15">
        <v>4</v>
      </c>
      <c r="N73" s="15">
        <v>0</v>
      </c>
      <c r="O73" s="15">
        <v>0.02</v>
      </c>
      <c r="P73" s="57">
        <v>0</v>
      </c>
      <c r="Q73" s="57">
        <v>0</v>
      </c>
      <c r="R73" s="57">
        <v>0</v>
      </c>
      <c r="S73" s="57">
        <v>0</v>
      </c>
      <c r="T73" s="15">
        <v>14</v>
      </c>
      <c r="U73" s="15">
        <v>240</v>
      </c>
      <c r="V73" s="15">
        <v>14</v>
      </c>
      <c r="W73" s="15">
        <v>8</v>
      </c>
      <c r="X73" s="15">
        <v>2.8</v>
      </c>
    </row>
    <row r="74" spans="1:24" x14ac:dyDescent="0.25">
      <c r="A74" s="155" t="s">
        <v>262</v>
      </c>
      <c r="B74" s="156"/>
      <c r="C74" s="157"/>
      <c r="D74" s="16"/>
      <c r="E74" s="15">
        <f t="shared" ref="E74" si="12">SUM(E62:E73)</f>
        <v>300</v>
      </c>
      <c r="F74" s="15"/>
      <c r="G74" s="15"/>
      <c r="H74" s="15">
        <f t="shared" ref="H74:X74" si="13">SUM(H62:H73)</f>
        <v>7.78</v>
      </c>
      <c r="I74" s="15">
        <f t="shared" si="13"/>
        <v>13.96</v>
      </c>
      <c r="J74" s="15">
        <f t="shared" si="13"/>
        <v>62.34</v>
      </c>
      <c r="K74" s="15">
        <f t="shared" si="13"/>
        <v>405.8</v>
      </c>
      <c r="L74" s="15">
        <f t="shared" si="13"/>
        <v>5.1199999999999992</v>
      </c>
      <c r="M74" s="15">
        <f t="shared" si="13"/>
        <v>4</v>
      </c>
      <c r="N74" s="15">
        <f t="shared" si="13"/>
        <v>0</v>
      </c>
      <c r="O74" s="15">
        <f t="shared" si="13"/>
        <v>0.08</v>
      </c>
      <c r="P74" s="57">
        <f>SUM(P62+P73)</f>
        <v>1.819</v>
      </c>
      <c r="Q74" s="57">
        <f t="shared" ref="Q74:S74" si="14">SUM(Q62+Q73)</f>
        <v>1.2800000000000001E-3</v>
      </c>
      <c r="R74" s="57">
        <f t="shared" si="14"/>
        <v>3.8999999999999998E-3</v>
      </c>
      <c r="S74" s="57">
        <f t="shared" si="14"/>
        <v>1.4199999999999999E-2</v>
      </c>
      <c r="T74" s="15">
        <f t="shared" si="13"/>
        <v>32.6</v>
      </c>
      <c r="U74" s="15">
        <f t="shared" si="13"/>
        <v>338.8</v>
      </c>
      <c r="V74" s="15">
        <f t="shared" si="13"/>
        <v>78.2</v>
      </c>
      <c r="W74" s="15">
        <f t="shared" si="13"/>
        <v>34.200000000000003</v>
      </c>
      <c r="X74" s="15">
        <f t="shared" si="13"/>
        <v>4</v>
      </c>
    </row>
    <row r="75" spans="1:24" x14ac:dyDescent="0.25">
      <c r="A75" s="191"/>
      <c r="B75" s="187"/>
      <c r="C75" s="188"/>
      <c r="D75" s="197" t="s">
        <v>70</v>
      </c>
      <c r="E75" s="213"/>
      <c r="F75" s="213"/>
      <c r="G75" s="214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x14ac:dyDescent="0.25">
      <c r="A76" s="155" t="s">
        <v>188</v>
      </c>
      <c r="B76" s="156"/>
      <c r="C76" s="157"/>
      <c r="D76" s="15" t="s">
        <v>189</v>
      </c>
      <c r="E76" s="15">
        <v>100</v>
      </c>
      <c r="F76" s="15"/>
      <c r="G76" s="15"/>
      <c r="H76" s="15">
        <v>2.72</v>
      </c>
      <c r="I76" s="15">
        <v>8.76</v>
      </c>
      <c r="J76" s="15">
        <v>3.81</v>
      </c>
      <c r="K76" s="15">
        <v>159</v>
      </c>
      <c r="L76" s="15">
        <v>0.2</v>
      </c>
      <c r="M76" s="15">
        <v>28.86</v>
      </c>
      <c r="N76" s="15">
        <v>5541</v>
      </c>
      <c r="O76" s="15">
        <v>1.4</v>
      </c>
      <c r="P76" s="57">
        <f>SUM(P77:P80)</f>
        <v>1.72</v>
      </c>
      <c r="Q76" s="57">
        <f t="shared" ref="Q76:S76" si="15">SUM(Q77:Q80)</f>
        <v>1.09E-2</v>
      </c>
      <c r="R76" s="57">
        <f t="shared" si="15"/>
        <v>1.0699999999999999E-2</v>
      </c>
      <c r="S76" s="57">
        <f t="shared" si="15"/>
        <v>1.2999999999999999E-2</v>
      </c>
      <c r="T76" s="15">
        <v>25.62</v>
      </c>
      <c r="U76" s="15">
        <v>200.3</v>
      </c>
      <c r="V76" s="15">
        <v>223.3</v>
      </c>
      <c r="W76" s="15">
        <v>14.8</v>
      </c>
      <c r="X76" s="15">
        <v>4.72</v>
      </c>
    </row>
    <row r="77" spans="1:24" x14ac:dyDescent="0.25">
      <c r="A77" s="225" t="s">
        <v>295</v>
      </c>
      <c r="B77" s="226"/>
      <c r="C77" s="227"/>
      <c r="D77" s="16"/>
      <c r="E77" s="16"/>
      <c r="F77" s="16">
        <v>172</v>
      </c>
      <c r="G77" s="16">
        <v>142</v>
      </c>
      <c r="H77" s="16"/>
      <c r="I77" s="16"/>
      <c r="J77" s="16"/>
      <c r="K77" s="16"/>
      <c r="L77" s="16"/>
      <c r="M77" s="16"/>
      <c r="N77" s="16"/>
      <c r="O77" s="16"/>
      <c r="P77" s="16">
        <v>1.72</v>
      </c>
      <c r="Q77" s="16">
        <v>1.0800000000000001E-2</v>
      </c>
      <c r="R77" s="16">
        <v>1.03E-2</v>
      </c>
      <c r="S77" s="16"/>
      <c r="T77" s="16"/>
      <c r="U77" s="16"/>
      <c r="V77" s="16"/>
      <c r="W77" s="16"/>
      <c r="X77" s="16"/>
    </row>
    <row r="78" spans="1:24" x14ac:dyDescent="0.25">
      <c r="A78" s="225" t="s">
        <v>54</v>
      </c>
      <c r="B78" s="226"/>
      <c r="C78" s="227"/>
      <c r="D78" s="16"/>
      <c r="E78" s="16"/>
      <c r="F78" s="16">
        <v>6</v>
      </c>
      <c r="G78" s="16">
        <v>6</v>
      </c>
      <c r="H78" s="16"/>
      <c r="I78" s="16"/>
      <c r="J78" s="16"/>
      <c r="K78" s="16"/>
      <c r="L78" s="16"/>
      <c r="M78" s="16"/>
      <c r="N78" s="16"/>
      <c r="O78" s="16"/>
      <c r="P78" s="16"/>
      <c r="Q78" s="16">
        <v>1E-4</v>
      </c>
      <c r="R78" s="16">
        <v>4.0000000000000002E-4</v>
      </c>
      <c r="S78" s="16">
        <v>1.2999999999999999E-2</v>
      </c>
      <c r="T78" s="16"/>
      <c r="U78" s="16"/>
      <c r="V78" s="16"/>
      <c r="W78" s="16"/>
      <c r="X78" s="16"/>
    </row>
    <row r="79" spans="1:24" x14ac:dyDescent="0.25">
      <c r="A79" s="225" t="s">
        <v>46</v>
      </c>
      <c r="B79" s="226"/>
      <c r="C79" s="227"/>
      <c r="D79" s="16"/>
      <c r="E79" s="16"/>
      <c r="F79" s="16">
        <v>7</v>
      </c>
      <c r="G79" s="16">
        <v>7</v>
      </c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x14ac:dyDescent="0.25">
      <c r="A80" s="186" t="s">
        <v>49</v>
      </c>
      <c r="B80" s="192"/>
      <c r="C80" s="193"/>
      <c r="D80" s="16"/>
      <c r="E80" s="16"/>
      <c r="F80" s="16">
        <v>0.02</v>
      </c>
      <c r="G80" s="103">
        <v>0.02</v>
      </c>
      <c r="H80" s="16"/>
      <c r="I80" s="16"/>
      <c r="J80" s="16"/>
      <c r="K80" s="16"/>
      <c r="L80" s="16"/>
      <c r="M80" s="16"/>
      <c r="N80" s="16"/>
      <c r="O80" s="16"/>
      <c r="P80" s="15"/>
      <c r="Q80" s="15"/>
      <c r="R80" s="15"/>
      <c r="S80" s="15"/>
      <c r="T80" s="16"/>
      <c r="U80" s="16"/>
      <c r="V80" s="16"/>
      <c r="W80" s="16"/>
      <c r="X80" s="16"/>
    </row>
    <row r="81" spans="1:26" x14ac:dyDescent="0.25">
      <c r="A81" s="155" t="s">
        <v>131</v>
      </c>
      <c r="B81" s="156"/>
      <c r="C81" s="157"/>
      <c r="D81" s="55" t="s">
        <v>132</v>
      </c>
      <c r="E81" s="15">
        <v>20</v>
      </c>
      <c r="F81" s="15"/>
      <c r="G81" s="15"/>
      <c r="H81" s="15">
        <v>0.32</v>
      </c>
      <c r="I81" s="15">
        <v>1.17</v>
      </c>
      <c r="J81" s="15">
        <v>1.41</v>
      </c>
      <c r="K81" s="15">
        <v>17.5</v>
      </c>
      <c r="L81" s="15">
        <v>5.0000000000000001E-3</v>
      </c>
      <c r="M81" s="15">
        <v>0.26</v>
      </c>
      <c r="N81" s="15">
        <v>6.9</v>
      </c>
      <c r="O81" s="15">
        <v>6.0000000000000001E-3</v>
      </c>
      <c r="P81" s="57">
        <f>SUM(P82:P86)</f>
        <v>9.7000000000000003E-3</v>
      </c>
      <c r="Q81" s="57">
        <f t="shared" ref="Q81:S81" si="16">SUM(Q82:Q86)</f>
        <v>7.0000000000000007E-5</v>
      </c>
      <c r="R81" s="57">
        <f t="shared" si="16"/>
        <v>9.0000000000000006E-5</v>
      </c>
      <c r="S81" s="57">
        <f t="shared" si="16"/>
        <v>4.7999999999999996E-4</v>
      </c>
      <c r="T81" s="15">
        <v>6.43</v>
      </c>
      <c r="U81" s="15">
        <v>16.399999999999999</v>
      </c>
      <c r="V81" s="15">
        <v>6.53</v>
      </c>
      <c r="W81" s="15">
        <v>1.68</v>
      </c>
      <c r="X81" s="15">
        <v>0.08</v>
      </c>
    </row>
    <row r="82" spans="1:26" x14ac:dyDescent="0.25">
      <c r="A82" s="225" t="s">
        <v>53</v>
      </c>
      <c r="B82" s="226"/>
      <c r="C82" s="227"/>
      <c r="D82" s="16"/>
      <c r="E82" s="16"/>
      <c r="F82" s="16">
        <v>5</v>
      </c>
      <c r="G82" s="16">
        <v>5</v>
      </c>
      <c r="H82" s="16"/>
      <c r="I82" s="16"/>
      <c r="J82" s="16"/>
      <c r="K82" s="16"/>
      <c r="L82" s="16"/>
      <c r="M82" s="16"/>
      <c r="N82" s="16"/>
      <c r="O82" s="16"/>
      <c r="P82" s="17">
        <v>3.7000000000000002E-3</v>
      </c>
      <c r="Q82" s="15"/>
      <c r="R82" s="15"/>
      <c r="S82" s="15"/>
      <c r="T82" s="16"/>
      <c r="U82" s="16"/>
      <c r="V82" s="16"/>
      <c r="W82" s="16"/>
      <c r="X82" s="16"/>
    </row>
    <row r="83" spans="1:26" x14ac:dyDescent="0.25">
      <c r="A83" s="222" t="s">
        <v>54</v>
      </c>
      <c r="B83" s="222"/>
      <c r="C83" s="222"/>
      <c r="D83" s="16"/>
      <c r="E83" s="16"/>
      <c r="F83" s="16">
        <v>1.5</v>
      </c>
      <c r="G83" s="16">
        <v>1.5</v>
      </c>
      <c r="H83" s="16"/>
      <c r="I83" s="16"/>
      <c r="J83" s="16"/>
      <c r="K83" s="16"/>
      <c r="L83" s="16"/>
      <c r="M83" s="16"/>
      <c r="N83" s="16"/>
      <c r="O83" s="16"/>
      <c r="P83" s="15"/>
      <c r="Q83" s="17">
        <v>3.0000000000000001E-5</v>
      </c>
      <c r="R83" s="17">
        <v>9.0000000000000006E-5</v>
      </c>
      <c r="S83" s="17">
        <v>3.3E-4</v>
      </c>
      <c r="T83" s="16"/>
      <c r="U83" s="16"/>
      <c r="V83" s="16"/>
      <c r="W83" s="16"/>
      <c r="X83" s="16"/>
    </row>
    <row r="84" spans="1:26" x14ac:dyDescent="0.25">
      <c r="A84" s="222" t="s">
        <v>24</v>
      </c>
      <c r="B84" s="222"/>
      <c r="C84" s="222"/>
      <c r="D84" s="16"/>
      <c r="E84" s="16"/>
      <c r="F84" s="16">
        <v>0.4</v>
      </c>
      <c r="G84" s="16">
        <v>0.4</v>
      </c>
      <c r="H84" s="16"/>
      <c r="I84" s="16"/>
      <c r="J84" s="16"/>
      <c r="K84" s="16"/>
      <c r="L84" s="16"/>
      <c r="M84" s="16"/>
      <c r="N84" s="16"/>
      <c r="O84" s="16"/>
      <c r="P84" s="16">
        <v>6.0000000000000001E-3</v>
      </c>
      <c r="Q84" s="16">
        <v>4.0000000000000003E-5</v>
      </c>
      <c r="R84" s="16"/>
      <c r="S84" s="16"/>
      <c r="T84" s="16"/>
      <c r="U84" s="16"/>
      <c r="V84" s="16"/>
      <c r="W84" s="16"/>
      <c r="X84" s="16"/>
    </row>
    <row r="85" spans="1:26" x14ac:dyDescent="0.25">
      <c r="A85" s="222" t="s">
        <v>44</v>
      </c>
      <c r="B85" s="222"/>
      <c r="C85" s="222"/>
      <c r="D85" s="16"/>
      <c r="E85" s="16"/>
      <c r="F85" s="16">
        <v>4.8</v>
      </c>
      <c r="G85" s="16">
        <v>4</v>
      </c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>
        <v>1.4999999999999999E-4</v>
      </c>
      <c r="T85" s="16"/>
      <c r="U85" s="16"/>
      <c r="V85" s="16"/>
      <c r="W85" s="16"/>
      <c r="X85" s="16"/>
    </row>
    <row r="86" spans="1:26" x14ac:dyDescent="0.25">
      <c r="A86" s="222" t="s">
        <v>25</v>
      </c>
      <c r="B86" s="222"/>
      <c r="C86" s="222"/>
      <c r="D86" s="15"/>
      <c r="E86" s="17"/>
      <c r="F86" s="17">
        <v>15</v>
      </c>
      <c r="G86" s="17">
        <v>15</v>
      </c>
      <c r="H86" s="15"/>
      <c r="I86" s="15"/>
      <c r="J86" s="15"/>
      <c r="K86" s="15"/>
      <c r="L86" s="15"/>
      <c r="M86" s="15"/>
      <c r="N86" s="15"/>
      <c r="O86" s="15"/>
      <c r="P86" s="16"/>
      <c r="Q86" s="16"/>
      <c r="R86" s="16"/>
      <c r="S86" s="16"/>
      <c r="T86" s="15"/>
      <c r="U86" s="15"/>
      <c r="V86" s="15"/>
      <c r="W86" s="15"/>
      <c r="X86" s="15"/>
    </row>
    <row r="87" spans="1:26" ht="12.75" customHeight="1" x14ac:dyDescent="0.25">
      <c r="A87" s="215" t="s">
        <v>133</v>
      </c>
      <c r="B87" s="216"/>
      <c r="C87" s="217"/>
      <c r="D87" s="24" t="s">
        <v>134</v>
      </c>
      <c r="E87" s="24">
        <v>200</v>
      </c>
      <c r="F87" s="24"/>
      <c r="G87" s="24"/>
      <c r="H87" s="24">
        <v>7.52</v>
      </c>
      <c r="I87" s="24">
        <v>7.98</v>
      </c>
      <c r="J87" s="24">
        <v>42</v>
      </c>
      <c r="K87" s="52">
        <v>269.89</v>
      </c>
      <c r="L87" s="21">
        <v>0.08</v>
      </c>
      <c r="M87" s="21">
        <v>39.4</v>
      </c>
      <c r="N87" s="21">
        <v>34.200000000000003</v>
      </c>
      <c r="O87" s="21">
        <v>0.04</v>
      </c>
      <c r="P87" s="15">
        <f>SUM(P89:P91)</f>
        <v>0.105</v>
      </c>
      <c r="Q87" s="15">
        <f t="shared" ref="Q87:S87" si="17">SUM(Q89:Q91)</f>
        <v>2.0999999999999999E-3</v>
      </c>
      <c r="R87" s="15">
        <f>SUM(R89:R91)</f>
        <v>0</v>
      </c>
      <c r="S87" s="15">
        <f t="shared" si="17"/>
        <v>1.61E-2</v>
      </c>
      <c r="T87" s="21">
        <v>16.739999999999998</v>
      </c>
      <c r="U87" s="21">
        <v>51.57</v>
      </c>
      <c r="V87" s="21">
        <v>51.81</v>
      </c>
      <c r="W87" s="21">
        <v>11.23</v>
      </c>
      <c r="X87" s="21">
        <v>1.1200000000000001</v>
      </c>
    </row>
    <row r="88" spans="1:26" ht="13.5" customHeight="1" x14ac:dyDescent="0.25">
      <c r="A88" s="215" t="s">
        <v>135</v>
      </c>
      <c r="B88" s="216"/>
      <c r="C88" s="217"/>
      <c r="D88" s="24"/>
      <c r="E88" s="24">
        <v>7</v>
      </c>
      <c r="F88" s="24"/>
      <c r="G88" s="24"/>
      <c r="H88" s="24"/>
      <c r="I88" s="24"/>
      <c r="J88" s="24"/>
      <c r="K88" s="52"/>
      <c r="L88" s="61"/>
      <c r="M88" s="61"/>
      <c r="N88" s="61"/>
      <c r="O88" s="61"/>
      <c r="P88" s="16"/>
      <c r="Q88" s="16"/>
      <c r="R88" s="16"/>
      <c r="S88" s="16"/>
      <c r="T88" s="61"/>
      <c r="U88" s="61"/>
      <c r="V88" s="61"/>
      <c r="W88" s="61"/>
      <c r="X88" s="61"/>
    </row>
    <row r="89" spans="1:26" ht="15" customHeight="1" x14ac:dyDescent="0.25">
      <c r="A89" s="191" t="s">
        <v>324</v>
      </c>
      <c r="B89" s="187"/>
      <c r="C89" s="188"/>
      <c r="D89" s="61"/>
      <c r="E89" s="61"/>
      <c r="F89" s="61">
        <v>70</v>
      </c>
      <c r="G89" s="61">
        <v>70</v>
      </c>
      <c r="H89" s="61"/>
      <c r="I89" s="61"/>
      <c r="J89" s="61"/>
      <c r="K89" s="107"/>
      <c r="L89" s="61"/>
      <c r="M89" s="61"/>
      <c r="N89" s="61"/>
      <c r="O89" s="61"/>
      <c r="Q89" s="17">
        <v>1.4E-3</v>
      </c>
      <c r="R89" s="17"/>
      <c r="S89" s="17">
        <v>1.61E-2</v>
      </c>
      <c r="T89" s="61"/>
      <c r="U89" s="61"/>
      <c r="V89" s="61"/>
      <c r="W89" s="61"/>
      <c r="X89" s="61"/>
    </row>
    <row r="90" spans="1:26" ht="13.5" customHeight="1" x14ac:dyDescent="0.25">
      <c r="A90" s="294" t="s">
        <v>24</v>
      </c>
      <c r="B90" s="295"/>
      <c r="C90" s="296"/>
      <c r="D90" s="61"/>
      <c r="E90" s="61"/>
      <c r="F90" s="61">
        <v>7</v>
      </c>
      <c r="G90" s="61">
        <v>7</v>
      </c>
      <c r="H90" s="61"/>
      <c r="I90" s="108"/>
      <c r="J90" s="108"/>
      <c r="K90" s="107"/>
      <c r="L90" s="61"/>
      <c r="M90" s="61"/>
      <c r="N90" s="61"/>
      <c r="O90" s="61"/>
      <c r="P90" s="16">
        <v>0.105</v>
      </c>
      <c r="Q90" s="16">
        <v>6.9999999999999999E-4</v>
      </c>
      <c r="R90" s="15"/>
      <c r="S90" s="15"/>
      <c r="T90" s="61"/>
      <c r="U90" s="61"/>
      <c r="V90" s="61"/>
      <c r="W90" s="61"/>
      <c r="X90" s="61"/>
    </row>
    <row r="91" spans="1:26" ht="12.75" customHeight="1" x14ac:dyDescent="0.25">
      <c r="A91" s="294" t="s">
        <v>25</v>
      </c>
      <c r="B91" s="295"/>
      <c r="C91" s="296"/>
      <c r="D91" s="61"/>
      <c r="E91" s="61"/>
      <c r="F91" s="61">
        <v>378.6</v>
      </c>
      <c r="G91" s="61">
        <v>378.6</v>
      </c>
      <c r="H91" s="61"/>
      <c r="I91" s="61"/>
      <c r="J91" s="61"/>
      <c r="K91" s="107"/>
      <c r="L91" s="61"/>
      <c r="M91" s="61"/>
      <c r="N91" s="61"/>
      <c r="O91" s="61"/>
      <c r="P91" s="16"/>
      <c r="Q91" s="16"/>
      <c r="R91" s="16"/>
      <c r="S91" s="16"/>
      <c r="T91" s="61"/>
      <c r="U91" s="61"/>
      <c r="V91" s="61"/>
      <c r="W91" s="61"/>
      <c r="X91" s="61"/>
    </row>
    <row r="92" spans="1:26" s="5" customFormat="1" x14ac:dyDescent="0.25">
      <c r="A92" s="215" t="s">
        <v>315</v>
      </c>
      <c r="B92" s="216"/>
      <c r="C92" s="217"/>
      <c r="D92" s="24" t="s">
        <v>306</v>
      </c>
      <c r="E92" s="15">
        <v>100</v>
      </c>
      <c r="F92" s="15">
        <v>105.2</v>
      </c>
      <c r="G92" s="15"/>
      <c r="H92" s="15">
        <v>0.7</v>
      </c>
      <c r="I92" s="15">
        <v>0.1</v>
      </c>
      <c r="J92" s="15">
        <v>1.9</v>
      </c>
      <c r="K92" s="150">
        <v>12</v>
      </c>
      <c r="L92" s="15">
        <v>0.04</v>
      </c>
      <c r="M92" s="15">
        <v>4.9000000000000004</v>
      </c>
      <c r="N92" s="15">
        <v>0</v>
      </c>
      <c r="O92" s="15">
        <v>0.02</v>
      </c>
      <c r="P92" s="57">
        <v>0</v>
      </c>
      <c r="Q92" s="57">
        <v>0</v>
      </c>
      <c r="R92" s="57">
        <v>0</v>
      </c>
      <c r="S92" s="57">
        <v>0</v>
      </c>
      <c r="T92" s="15">
        <v>17</v>
      </c>
      <c r="U92" s="15">
        <v>196</v>
      </c>
      <c r="V92" s="15">
        <v>30</v>
      </c>
      <c r="W92" s="15">
        <v>14</v>
      </c>
      <c r="X92" s="15">
        <v>0.5</v>
      </c>
      <c r="Y92"/>
      <c r="Z92"/>
    </row>
    <row r="93" spans="1:26" x14ac:dyDescent="0.25">
      <c r="A93" s="250" t="s">
        <v>79</v>
      </c>
      <c r="B93" s="250"/>
      <c r="C93" s="250"/>
      <c r="D93" s="15" t="s">
        <v>80</v>
      </c>
      <c r="E93" s="15">
        <v>200</v>
      </c>
      <c r="F93" s="15"/>
      <c r="G93" s="15"/>
      <c r="H93" s="15">
        <v>0.13</v>
      </c>
      <c r="I93" s="15">
        <v>0.02</v>
      </c>
      <c r="J93" s="15">
        <v>15.2</v>
      </c>
      <c r="K93" s="15">
        <v>62</v>
      </c>
      <c r="L93" s="15">
        <v>0</v>
      </c>
      <c r="M93" s="15">
        <v>2.83</v>
      </c>
      <c r="N93" s="15">
        <v>0</v>
      </c>
      <c r="O93" s="15">
        <v>0</v>
      </c>
      <c r="P93" s="15">
        <f>SUM(P94:P97)</f>
        <v>0</v>
      </c>
      <c r="Q93" s="15">
        <f t="shared" ref="Q93:S93" si="18">SUM(Q94:Q97)</f>
        <v>0</v>
      </c>
      <c r="R93" s="15">
        <f t="shared" si="18"/>
        <v>0</v>
      </c>
      <c r="S93" s="15">
        <f t="shared" si="18"/>
        <v>5.0000000000000001E-4</v>
      </c>
      <c r="T93" s="15">
        <v>14.2</v>
      </c>
      <c r="U93" s="15">
        <v>21.3</v>
      </c>
      <c r="V93" s="15">
        <v>4.4000000000000004</v>
      </c>
      <c r="W93" s="15">
        <v>2.4</v>
      </c>
      <c r="X93" s="15">
        <v>0.36</v>
      </c>
    </row>
    <row r="94" spans="1:26" x14ac:dyDescent="0.25">
      <c r="A94" s="222" t="s">
        <v>23</v>
      </c>
      <c r="B94" s="222"/>
      <c r="C94" s="222"/>
      <c r="D94" s="16"/>
      <c r="E94" s="16"/>
      <c r="F94" s="16">
        <v>15</v>
      </c>
      <c r="G94" s="16">
        <v>15</v>
      </c>
      <c r="H94" s="16"/>
      <c r="I94" s="16"/>
      <c r="J94" s="16"/>
      <c r="K94" s="16"/>
      <c r="L94" s="16"/>
      <c r="M94" s="16"/>
      <c r="N94" s="16"/>
      <c r="O94" s="16"/>
      <c r="P94" s="15"/>
      <c r="Q94" s="15"/>
      <c r="R94" s="15"/>
      <c r="S94" s="15"/>
      <c r="T94" s="16"/>
      <c r="U94" s="16"/>
      <c r="V94" s="16"/>
      <c r="W94" s="16"/>
      <c r="X94" s="16"/>
    </row>
    <row r="95" spans="1:26" x14ac:dyDescent="0.25">
      <c r="A95" s="228" t="s">
        <v>81</v>
      </c>
      <c r="B95" s="228"/>
      <c r="C95" s="228"/>
      <c r="D95" s="16"/>
      <c r="E95" s="16"/>
      <c r="F95" s="16">
        <v>0.5</v>
      </c>
      <c r="G95" s="16">
        <v>0.5</v>
      </c>
      <c r="H95" s="16"/>
      <c r="I95" s="16"/>
      <c r="J95" s="16"/>
      <c r="K95" s="16"/>
      <c r="L95" s="16"/>
      <c r="M95" s="16"/>
      <c r="N95" s="16"/>
      <c r="O95" s="16"/>
      <c r="P95" s="15"/>
      <c r="Q95" s="15"/>
      <c r="R95" s="15"/>
      <c r="S95" s="17">
        <v>5.0000000000000001E-4</v>
      </c>
      <c r="T95" s="16"/>
      <c r="U95" s="16"/>
      <c r="V95" s="16"/>
      <c r="W95" s="16"/>
      <c r="X95" s="16"/>
    </row>
    <row r="96" spans="1:26" x14ac:dyDescent="0.25">
      <c r="A96" s="228" t="s">
        <v>25</v>
      </c>
      <c r="B96" s="228"/>
      <c r="C96" s="228"/>
      <c r="D96" s="17"/>
      <c r="E96" s="17"/>
      <c r="F96" s="17">
        <v>200</v>
      </c>
      <c r="G96" s="17">
        <v>200</v>
      </c>
      <c r="H96" s="17"/>
      <c r="I96" s="17"/>
      <c r="J96" s="17"/>
      <c r="K96" s="17"/>
      <c r="L96" s="17"/>
      <c r="M96" s="17"/>
      <c r="N96" s="17"/>
      <c r="O96" s="17"/>
      <c r="P96" s="16"/>
      <c r="Q96" s="16"/>
      <c r="R96" s="16"/>
      <c r="S96" s="16"/>
      <c r="T96" s="17"/>
      <c r="U96" s="17"/>
      <c r="V96" s="17"/>
      <c r="W96" s="17"/>
      <c r="X96" s="17"/>
    </row>
    <row r="97" spans="1:24" x14ac:dyDescent="0.25">
      <c r="A97" s="186" t="s">
        <v>82</v>
      </c>
      <c r="B97" s="192"/>
      <c r="C97" s="193"/>
      <c r="D97" s="17"/>
      <c r="E97" s="17"/>
      <c r="F97" s="17">
        <v>8</v>
      </c>
      <c r="G97" s="17">
        <v>7</v>
      </c>
      <c r="H97" s="17"/>
      <c r="I97" s="17"/>
      <c r="J97" s="17"/>
      <c r="K97" s="17"/>
      <c r="L97" s="17"/>
      <c r="M97" s="17"/>
      <c r="N97" s="17"/>
      <c r="O97" s="17"/>
      <c r="P97" s="15"/>
      <c r="Q97" s="15"/>
      <c r="R97" s="15"/>
      <c r="S97" s="15"/>
      <c r="T97" s="17"/>
      <c r="U97" s="17"/>
      <c r="V97" s="17"/>
      <c r="W97" s="17"/>
      <c r="X97" s="17"/>
    </row>
    <row r="98" spans="1:24" ht="13.5" customHeight="1" x14ac:dyDescent="0.25">
      <c r="A98" s="155" t="s">
        <v>30</v>
      </c>
      <c r="B98" s="156"/>
      <c r="C98" s="157"/>
      <c r="D98" s="43"/>
      <c r="E98" s="18">
        <v>50</v>
      </c>
      <c r="F98" s="18"/>
      <c r="G98" s="18"/>
      <c r="H98" s="20">
        <v>3.95</v>
      </c>
      <c r="I98" s="20">
        <v>0.5</v>
      </c>
      <c r="J98" s="20">
        <v>24.15</v>
      </c>
      <c r="K98" s="126">
        <v>117.15</v>
      </c>
      <c r="L98" s="15">
        <v>0.08</v>
      </c>
      <c r="M98" s="15">
        <v>0</v>
      </c>
      <c r="N98" s="15">
        <v>0</v>
      </c>
      <c r="O98" s="15">
        <v>0.03</v>
      </c>
      <c r="P98" s="57">
        <v>0</v>
      </c>
      <c r="Q98" s="57">
        <v>2.8000000000000001E-2</v>
      </c>
      <c r="R98" s="57">
        <v>1.0999999999999999E-2</v>
      </c>
      <c r="S98" s="57">
        <v>1.44E-2</v>
      </c>
      <c r="T98" s="15">
        <v>11.5</v>
      </c>
      <c r="U98" s="15">
        <v>66.5</v>
      </c>
      <c r="V98" s="15">
        <v>43.5</v>
      </c>
      <c r="W98" s="15">
        <v>16.5</v>
      </c>
      <c r="X98" s="15">
        <v>1</v>
      </c>
    </row>
    <row r="99" spans="1:24" x14ac:dyDescent="0.25">
      <c r="A99" s="155" t="s">
        <v>268</v>
      </c>
      <c r="B99" s="156"/>
      <c r="C99" s="157"/>
      <c r="D99" s="16"/>
      <c r="E99" s="15">
        <v>30</v>
      </c>
      <c r="F99" s="15"/>
      <c r="G99" s="15"/>
      <c r="H99" s="20">
        <v>2.2999999999999998</v>
      </c>
      <c r="I99" s="20">
        <v>0.42</v>
      </c>
      <c r="J99" s="20">
        <v>11.31</v>
      </c>
      <c r="K99" s="126">
        <v>60.31</v>
      </c>
      <c r="L99" s="15">
        <v>0.06</v>
      </c>
      <c r="M99" s="15">
        <v>0</v>
      </c>
      <c r="N99" s="15">
        <v>0</v>
      </c>
      <c r="O99" s="15">
        <v>2.7E-2</v>
      </c>
      <c r="P99" s="15">
        <v>0</v>
      </c>
      <c r="Q99" s="15">
        <v>1.6999999999999999E-3</v>
      </c>
      <c r="R99" s="15">
        <v>0</v>
      </c>
      <c r="S99" s="15">
        <v>0</v>
      </c>
      <c r="T99" s="15">
        <v>9.9</v>
      </c>
      <c r="U99" s="15">
        <v>73.2</v>
      </c>
      <c r="V99" s="15">
        <v>58.2</v>
      </c>
      <c r="W99" s="15">
        <v>17.100000000000001</v>
      </c>
      <c r="X99" s="15">
        <v>1.35</v>
      </c>
    </row>
    <row r="100" spans="1:24" x14ac:dyDescent="0.25">
      <c r="A100" s="155" t="s">
        <v>270</v>
      </c>
      <c r="B100" s="156"/>
      <c r="C100" s="157"/>
      <c r="D100" s="16"/>
      <c r="E100" s="15">
        <f>SUM(E76:E99)</f>
        <v>707</v>
      </c>
      <c r="F100" s="15"/>
      <c r="G100" s="15"/>
      <c r="H100" s="15">
        <f>SUM(H76:H99)</f>
        <v>17.64</v>
      </c>
      <c r="I100" s="15">
        <f t="shared" ref="I100:O100" si="19">SUM(I76:I99)</f>
        <v>18.950000000000003</v>
      </c>
      <c r="J100" s="15">
        <f t="shared" si="19"/>
        <v>99.78</v>
      </c>
      <c r="K100" s="15">
        <f t="shared" si="19"/>
        <v>697.84999999999991</v>
      </c>
      <c r="L100" s="15">
        <f t="shared" si="19"/>
        <v>0.46500000000000002</v>
      </c>
      <c r="M100" s="15">
        <f t="shared" si="19"/>
        <v>76.25</v>
      </c>
      <c r="N100" s="15">
        <f t="shared" si="19"/>
        <v>5582.0999999999995</v>
      </c>
      <c r="O100" s="15">
        <f t="shared" si="19"/>
        <v>1.5229999999999999</v>
      </c>
      <c r="P100" s="15">
        <f>SUM(P99+P98+P93+P92+P87+P81+P76)</f>
        <v>1.8347</v>
      </c>
      <c r="Q100" s="15">
        <f t="shared" ref="Q100:S100" si="20">SUM(Q99+Q98+Q93+Q92+Q87+Q81+Q76)</f>
        <v>4.2770000000000002E-2</v>
      </c>
      <c r="R100" s="15">
        <f t="shared" si="20"/>
        <v>2.1789999999999997E-2</v>
      </c>
      <c r="S100" s="15">
        <f t="shared" si="20"/>
        <v>4.4479999999999999E-2</v>
      </c>
      <c r="T100" s="15">
        <f t="shared" ref="T100" si="21">SUM(T76:T99)</f>
        <v>101.39</v>
      </c>
      <c r="U100" s="15">
        <f t="shared" ref="U100" si="22">SUM(U76:U99)</f>
        <v>625.2700000000001</v>
      </c>
      <c r="V100" s="15">
        <f t="shared" ref="V100" si="23">SUM(V76:V99)</f>
        <v>417.73999999999995</v>
      </c>
      <c r="W100" s="15">
        <f t="shared" ref="W100" si="24">SUM(W76:W99)</f>
        <v>77.710000000000008</v>
      </c>
      <c r="X100" s="15">
        <f t="shared" ref="X100" si="25">SUM(X76:X99)</f>
        <v>9.1300000000000008</v>
      </c>
    </row>
    <row r="101" spans="1:24" ht="12.75" customHeight="1" x14ac:dyDescent="0.25">
      <c r="A101" s="191"/>
      <c r="B101" s="187"/>
      <c r="C101" s="188"/>
      <c r="D101" s="197" t="s">
        <v>266</v>
      </c>
      <c r="E101" s="213"/>
      <c r="F101" s="213"/>
      <c r="G101" s="214"/>
      <c r="H101" s="16"/>
      <c r="I101" s="16"/>
      <c r="J101" s="16"/>
      <c r="K101" s="53"/>
      <c r="L101" s="16"/>
      <c r="M101" s="16"/>
      <c r="N101" s="16"/>
      <c r="O101" s="16"/>
      <c r="P101" s="17"/>
      <c r="Q101" s="17"/>
      <c r="R101" s="17"/>
      <c r="S101" s="17"/>
      <c r="T101" s="16"/>
      <c r="U101" s="16"/>
      <c r="V101" s="16"/>
      <c r="W101" s="16"/>
      <c r="X101" s="16"/>
    </row>
    <row r="102" spans="1:24" ht="12.75" customHeight="1" x14ac:dyDescent="0.25">
      <c r="A102" s="155" t="s">
        <v>154</v>
      </c>
      <c r="B102" s="156"/>
      <c r="C102" s="157"/>
      <c r="D102" s="15" t="s">
        <v>62</v>
      </c>
      <c r="E102" s="62">
        <v>200</v>
      </c>
      <c r="F102" s="15">
        <v>206</v>
      </c>
      <c r="G102" s="55">
        <v>200</v>
      </c>
      <c r="H102" s="15">
        <v>5.8</v>
      </c>
      <c r="I102" s="15">
        <v>5</v>
      </c>
      <c r="J102" s="15">
        <v>8.4</v>
      </c>
      <c r="K102" s="54">
        <v>102</v>
      </c>
      <c r="L102" s="15">
        <v>0.04</v>
      </c>
      <c r="M102" s="15">
        <v>0.6</v>
      </c>
      <c r="N102" s="15">
        <v>40</v>
      </c>
      <c r="O102" s="15">
        <v>0.26</v>
      </c>
      <c r="P102" s="15">
        <v>1.03</v>
      </c>
      <c r="Q102" s="15">
        <v>0</v>
      </c>
      <c r="R102" s="15">
        <v>0</v>
      </c>
      <c r="S102" s="15">
        <v>0</v>
      </c>
      <c r="T102" s="15">
        <v>248</v>
      </c>
      <c r="U102" s="15">
        <v>292</v>
      </c>
      <c r="V102" s="15">
        <v>184</v>
      </c>
      <c r="W102" s="15">
        <v>28</v>
      </c>
      <c r="X102" s="15">
        <v>0.2</v>
      </c>
    </row>
    <row r="103" spans="1:24" ht="14.25" customHeight="1" x14ac:dyDescent="0.25">
      <c r="A103" s="200" t="s">
        <v>310</v>
      </c>
      <c r="B103" s="201"/>
      <c r="C103" s="202"/>
      <c r="D103" s="15"/>
      <c r="E103" s="15">
        <v>15</v>
      </c>
      <c r="F103" s="15">
        <v>15</v>
      </c>
      <c r="G103" s="55"/>
      <c r="H103" s="18">
        <v>1.5</v>
      </c>
      <c r="I103" s="18">
        <v>1.1200000000000001</v>
      </c>
      <c r="J103" s="18">
        <v>11.55</v>
      </c>
      <c r="K103" s="48">
        <v>63</v>
      </c>
      <c r="L103" s="15">
        <v>0.02</v>
      </c>
      <c r="M103" s="15">
        <v>0</v>
      </c>
      <c r="N103" s="15">
        <v>0</v>
      </c>
      <c r="O103" s="15">
        <v>6.0000000000000001E-3</v>
      </c>
      <c r="P103" s="15"/>
      <c r="Q103" s="15"/>
      <c r="R103" s="15"/>
      <c r="S103" s="15"/>
      <c r="T103" s="15">
        <v>3.6</v>
      </c>
      <c r="U103" s="15">
        <v>19.5</v>
      </c>
      <c r="V103" s="15">
        <v>13.65</v>
      </c>
      <c r="W103" s="15">
        <v>2.7</v>
      </c>
      <c r="X103" s="15">
        <v>0.24</v>
      </c>
    </row>
    <row r="104" spans="1:24" ht="13.5" customHeight="1" x14ac:dyDescent="0.25">
      <c r="A104" s="155" t="s">
        <v>267</v>
      </c>
      <c r="B104" s="156"/>
      <c r="C104" s="157"/>
      <c r="D104" s="15"/>
      <c r="E104" s="15">
        <f>SUM(E102:E103)</f>
        <v>215</v>
      </c>
      <c r="F104" s="15"/>
      <c r="G104" s="15"/>
      <c r="H104" s="15">
        <f>SUM(H102:H103)</f>
        <v>7.3</v>
      </c>
      <c r="I104" s="15">
        <f t="shared" ref="I104:X104" si="26">SUM(I102:I103)</f>
        <v>6.12</v>
      </c>
      <c r="J104" s="15">
        <f t="shared" si="26"/>
        <v>19.950000000000003</v>
      </c>
      <c r="K104" s="15">
        <f t="shared" si="26"/>
        <v>165</v>
      </c>
      <c r="L104" s="15">
        <f t="shared" si="26"/>
        <v>0.06</v>
      </c>
      <c r="M104" s="15">
        <f t="shared" si="26"/>
        <v>0.6</v>
      </c>
      <c r="N104" s="15">
        <f t="shared" si="26"/>
        <v>40</v>
      </c>
      <c r="O104" s="15">
        <f t="shared" si="26"/>
        <v>0.26600000000000001</v>
      </c>
      <c r="P104" s="15">
        <f t="shared" si="26"/>
        <v>1.03</v>
      </c>
      <c r="Q104" s="15">
        <f t="shared" si="26"/>
        <v>0</v>
      </c>
      <c r="R104" s="15">
        <f t="shared" si="26"/>
        <v>0</v>
      </c>
      <c r="S104" s="15">
        <f t="shared" si="26"/>
        <v>0</v>
      </c>
      <c r="T104" s="15">
        <f t="shared" si="26"/>
        <v>251.6</v>
      </c>
      <c r="U104" s="15">
        <f t="shared" si="26"/>
        <v>311.5</v>
      </c>
      <c r="V104" s="15">
        <f t="shared" si="26"/>
        <v>197.65</v>
      </c>
      <c r="W104" s="15">
        <f t="shared" si="26"/>
        <v>30.7</v>
      </c>
      <c r="X104" s="15">
        <f t="shared" si="26"/>
        <v>0.44</v>
      </c>
    </row>
    <row r="105" spans="1:24" x14ac:dyDescent="0.25">
      <c r="A105" s="197" t="s">
        <v>83</v>
      </c>
      <c r="B105" s="213"/>
      <c r="C105" s="214"/>
      <c r="D105" s="16"/>
      <c r="E105" s="15">
        <f>(E104+E100+E74+E60+E27+E24)</f>
        <v>3000</v>
      </c>
      <c r="F105" s="15"/>
      <c r="G105" s="15"/>
      <c r="H105" s="15">
        <f t="shared" ref="H105:O105" si="27">(H104+H100+H74+H60+H27+H24)</f>
        <v>98.53</v>
      </c>
      <c r="I105" s="15">
        <f t="shared" si="27"/>
        <v>120.03000000000002</v>
      </c>
      <c r="J105" s="15">
        <f t="shared" si="27"/>
        <v>431.09500000000003</v>
      </c>
      <c r="K105" s="15">
        <f t="shared" si="27"/>
        <v>3292.42</v>
      </c>
      <c r="L105" s="15">
        <f t="shared" si="27"/>
        <v>6.7379999999999995</v>
      </c>
      <c r="M105" s="15">
        <f t="shared" si="27"/>
        <v>133.95999999999998</v>
      </c>
      <c r="N105" s="15">
        <f t="shared" si="27"/>
        <v>6054.84</v>
      </c>
      <c r="O105" s="15">
        <f t="shared" si="27"/>
        <v>3.3220000000000001</v>
      </c>
      <c r="P105" s="15">
        <f t="shared" ref="P105:S105" si="28">(P104+P100+P74+P60+P27+P24)</f>
        <v>7.1131000000000002</v>
      </c>
      <c r="Q105" s="15">
        <f t="shared" si="28"/>
        <v>0.15475</v>
      </c>
      <c r="R105" s="15">
        <f t="shared" si="28"/>
        <v>7.3190000000000005E-2</v>
      </c>
      <c r="S105" s="15">
        <f t="shared" si="28"/>
        <v>0.64418000000000009</v>
      </c>
      <c r="T105" s="15">
        <f>(T104+T100+T74+T60+T27+T24)</f>
        <v>1007.54</v>
      </c>
      <c r="U105" s="15">
        <f>(U104+U100+U74+U60+U27+U24)</f>
        <v>4562.8399999999992</v>
      </c>
      <c r="V105" s="15">
        <f>(V104+V100+V74+V60+V27+V24)</f>
        <v>1788.41</v>
      </c>
      <c r="W105" s="15">
        <f>(W104+W100+W74+W60+W27+W24)</f>
        <v>481.35</v>
      </c>
      <c r="X105" s="15">
        <f>(X104+X100+X74+X60+X27+X24)</f>
        <v>31.240000000000002</v>
      </c>
    </row>
  </sheetData>
  <mergeCells count="137">
    <mergeCell ref="D101:G101"/>
    <mergeCell ref="A104:C104"/>
    <mergeCell ref="A15:C15"/>
    <mergeCell ref="A16:C16"/>
    <mergeCell ref="A17:C17"/>
    <mergeCell ref="A18:C18"/>
    <mergeCell ref="A19:C19"/>
    <mergeCell ref="A87:C87"/>
    <mergeCell ref="A88:C88"/>
    <mergeCell ref="A89:C89"/>
    <mergeCell ref="A90:C90"/>
    <mergeCell ref="D75:G75"/>
    <mergeCell ref="A98:C98"/>
    <mergeCell ref="A99:C99"/>
    <mergeCell ref="A100:C100"/>
    <mergeCell ref="A101:C101"/>
    <mergeCell ref="A96:C96"/>
    <mergeCell ref="A93:C93"/>
    <mergeCell ref="A97:C97"/>
    <mergeCell ref="A54:C54"/>
    <mergeCell ref="A55:C55"/>
    <mergeCell ref="A56:C56"/>
    <mergeCell ref="A57:C57"/>
    <mergeCell ref="A58:C58"/>
    <mergeCell ref="A105:C105"/>
    <mergeCell ref="A62:C62"/>
    <mergeCell ref="A63:C63"/>
    <mergeCell ref="A77:C77"/>
    <mergeCell ref="A78:C78"/>
    <mergeCell ref="A79:C79"/>
    <mergeCell ref="A80:C80"/>
    <mergeCell ref="A81:C81"/>
    <mergeCell ref="A82:C82"/>
    <mergeCell ref="A83:C83"/>
    <mergeCell ref="A84:C84"/>
    <mergeCell ref="A85:C85"/>
    <mergeCell ref="A86:C86"/>
    <mergeCell ref="A102:C102"/>
    <mergeCell ref="A103:C103"/>
    <mergeCell ref="A70:C70"/>
    <mergeCell ref="A71:C71"/>
    <mergeCell ref="A69:C69"/>
    <mergeCell ref="A66:C66"/>
    <mergeCell ref="A94:C94"/>
    <mergeCell ref="A95:C95"/>
    <mergeCell ref="A91:C91"/>
    <mergeCell ref="A92:C92"/>
    <mergeCell ref="A75:C75"/>
    <mergeCell ref="A73:C73"/>
    <mergeCell ref="A74:C74"/>
    <mergeCell ref="A76:C76"/>
    <mergeCell ref="A67:C67"/>
    <mergeCell ref="A68:C68"/>
    <mergeCell ref="A30:C30"/>
    <mergeCell ref="A31:C31"/>
    <mergeCell ref="D61:G61"/>
    <mergeCell ref="A65:C65"/>
    <mergeCell ref="A32:C32"/>
    <mergeCell ref="A33:C33"/>
    <mergeCell ref="A34:C34"/>
    <mergeCell ref="A35:C35"/>
    <mergeCell ref="A36:C36"/>
    <mergeCell ref="A50:C50"/>
    <mergeCell ref="A51:C51"/>
    <mergeCell ref="A59:C59"/>
    <mergeCell ref="A52:C52"/>
    <mergeCell ref="A53:C53"/>
    <mergeCell ref="A60:C60"/>
    <mergeCell ref="A61:C61"/>
    <mergeCell ref="A64:C64"/>
    <mergeCell ref="A45:C45"/>
    <mergeCell ref="F3:F5"/>
    <mergeCell ref="A7:C7"/>
    <mergeCell ref="A8:C8"/>
    <mergeCell ref="A9:C9"/>
    <mergeCell ref="A10:C10"/>
    <mergeCell ref="A72:C72"/>
    <mergeCell ref="A6:C6"/>
    <mergeCell ref="A14:C14"/>
    <mergeCell ref="A24:C24"/>
    <mergeCell ref="A22:C22"/>
    <mergeCell ref="A23:C23"/>
    <mergeCell ref="A3:C3"/>
    <mergeCell ref="A26:C26"/>
    <mergeCell ref="A27:C27"/>
    <mergeCell ref="A28:C28"/>
    <mergeCell ref="A11:C11"/>
    <mergeCell ref="A12:C12"/>
    <mergeCell ref="A13:C13"/>
    <mergeCell ref="A1:B1"/>
    <mergeCell ref="I1:K1"/>
    <mergeCell ref="A2:B2"/>
    <mergeCell ref="C2:G2"/>
    <mergeCell ref="C1:G1"/>
    <mergeCell ref="A20:C20"/>
    <mergeCell ref="W4:W5"/>
    <mergeCell ref="X4:X5"/>
    <mergeCell ref="V4:V5"/>
    <mergeCell ref="I4:I5"/>
    <mergeCell ref="J4:J5"/>
    <mergeCell ref="L4:L5"/>
    <mergeCell ref="M4:M5"/>
    <mergeCell ref="N4:N5"/>
    <mergeCell ref="O4:O5"/>
    <mergeCell ref="T4:T5"/>
    <mergeCell ref="D6:G6"/>
    <mergeCell ref="H4:H5"/>
    <mergeCell ref="P4:P5"/>
    <mergeCell ref="Q4:Q5"/>
    <mergeCell ref="R4:R5"/>
    <mergeCell ref="S4:S5"/>
    <mergeCell ref="L3:P3"/>
    <mergeCell ref="Q3:X3"/>
    <mergeCell ref="U4:U5"/>
    <mergeCell ref="G3:G5"/>
    <mergeCell ref="A46:C46"/>
    <mergeCell ref="A47:C47"/>
    <mergeCell ref="A48:C48"/>
    <mergeCell ref="A49:C49"/>
    <mergeCell ref="A37:C37"/>
    <mergeCell ref="A38:C38"/>
    <mergeCell ref="A39:C39"/>
    <mergeCell ref="A40:C40"/>
    <mergeCell ref="A41:C41"/>
    <mergeCell ref="A42:C42"/>
    <mergeCell ref="A43:C43"/>
    <mergeCell ref="A44:C44"/>
    <mergeCell ref="A29:C29"/>
    <mergeCell ref="A21:C21"/>
    <mergeCell ref="A4:C4"/>
    <mergeCell ref="A5:C5"/>
    <mergeCell ref="H3:K3"/>
    <mergeCell ref="A25:C25"/>
    <mergeCell ref="D25:G25"/>
    <mergeCell ref="D28:G28"/>
    <mergeCell ref="K4:K5"/>
    <mergeCell ref="E3:E5"/>
  </mergeCells>
  <pageMargins left="0" right="0" top="0" bottom="0" header="0" footer="0"/>
  <pageSetup paperSize="9" scale="81" fitToHeight="0" orientation="landscape" r:id="rId1"/>
  <ignoredErrors>
    <ignoredError sqref="P7:S7 P1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14"/>
  <sheetViews>
    <sheetView topLeftCell="A82" workbookViewId="0">
      <selection activeCell="G80" sqref="G80"/>
    </sheetView>
  </sheetViews>
  <sheetFormatPr defaultRowHeight="15" x14ac:dyDescent="0.25"/>
  <cols>
    <col min="3" max="3" width="10.28515625" customWidth="1"/>
    <col min="4" max="4" width="6.28515625" customWidth="1"/>
    <col min="5" max="5" width="7.28515625" customWidth="1"/>
    <col min="6" max="6" width="7" customWidth="1"/>
    <col min="7" max="7" width="6" customWidth="1"/>
    <col min="8" max="8" width="6.5703125" customWidth="1"/>
    <col min="9" max="9" width="5.7109375" customWidth="1"/>
    <col min="10" max="10" width="6.7109375" customWidth="1"/>
    <col min="11" max="11" width="8.140625" customWidth="1"/>
    <col min="12" max="12" width="6" customWidth="1"/>
    <col min="13" max="14" width="6.7109375" customWidth="1"/>
    <col min="15" max="15" width="7.140625" customWidth="1"/>
    <col min="16" max="16" width="6.5703125" customWidth="1"/>
    <col min="17" max="17" width="7.42578125" customWidth="1"/>
    <col min="18" max="18" width="7" customWidth="1"/>
    <col min="19" max="19" width="6.42578125" customWidth="1"/>
    <col min="20" max="21" width="7.7109375" customWidth="1"/>
    <col min="22" max="22" width="6.85546875" customWidth="1"/>
    <col min="23" max="23" width="7.28515625" customWidth="1"/>
    <col min="24" max="24" width="6.28515625" customWidth="1"/>
  </cols>
  <sheetData>
    <row r="1" spans="1:24" x14ac:dyDescent="0.25">
      <c r="A1" s="297" t="s">
        <v>0</v>
      </c>
      <c r="B1" s="289"/>
      <c r="C1" s="291" t="s">
        <v>317</v>
      </c>
      <c r="D1" s="291"/>
      <c r="E1" s="291"/>
      <c r="F1" s="109"/>
      <c r="G1" s="109"/>
      <c r="H1" s="110"/>
      <c r="I1" s="110"/>
      <c r="J1" s="31"/>
      <c r="K1" s="160" t="s">
        <v>199</v>
      </c>
      <c r="L1" s="160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289" t="s">
        <v>253</v>
      </c>
      <c r="B2" s="289"/>
      <c r="C2" s="111"/>
      <c r="D2" s="298" t="s">
        <v>248</v>
      </c>
      <c r="E2" s="298"/>
      <c r="F2" s="298"/>
      <c r="G2" s="298"/>
      <c r="H2" s="298"/>
      <c r="I2" s="298"/>
      <c r="J2" s="33"/>
      <c r="K2" s="34"/>
      <c r="L2" s="35"/>
      <c r="M2" s="35"/>
      <c r="N2" s="35"/>
      <c r="O2" s="35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162" t="s">
        <v>3</v>
      </c>
      <c r="B3" s="163"/>
      <c r="C3" s="164"/>
      <c r="D3" s="36" t="s">
        <v>4</v>
      </c>
      <c r="E3" s="165" t="s">
        <v>271</v>
      </c>
      <c r="F3" s="168" t="s">
        <v>272</v>
      </c>
      <c r="G3" s="169" t="s">
        <v>273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176" t="s">
        <v>5</v>
      </c>
      <c r="B4" s="177"/>
      <c r="C4" s="178"/>
      <c r="D4" s="37" t="s">
        <v>6</v>
      </c>
      <c r="E4" s="166"/>
      <c r="F4" s="168"/>
      <c r="G4" s="170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173" t="s">
        <v>17</v>
      </c>
      <c r="B5" s="174"/>
      <c r="C5" s="175"/>
      <c r="D5" s="38" t="s">
        <v>269</v>
      </c>
      <c r="E5" s="167"/>
      <c r="F5" s="168"/>
      <c r="G5" s="170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189"/>
      <c r="B6" s="189"/>
      <c r="C6" s="189"/>
      <c r="D6" s="190" t="s">
        <v>18</v>
      </c>
      <c r="E6" s="190"/>
      <c r="F6" s="190"/>
      <c r="G6" s="190"/>
      <c r="H6" s="40"/>
      <c r="I6" s="41"/>
      <c r="J6" s="41"/>
      <c r="K6" s="42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</row>
    <row r="7" spans="1:24" ht="14.25" customHeight="1" x14ac:dyDescent="0.25">
      <c r="A7" s="200" t="s">
        <v>19</v>
      </c>
      <c r="B7" s="201"/>
      <c r="C7" s="202"/>
      <c r="D7" s="15" t="s">
        <v>20</v>
      </c>
      <c r="E7" s="15">
        <v>250</v>
      </c>
      <c r="F7" s="15"/>
      <c r="G7" s="54"/>
      <c r="H7" s="15">
        <v>5.47</v>
      </c>
      <c r="I7" s="15">
        <v>4.74</v>
      </c>
      <c r="J7" s="15">
        <v>17.95</v>
      </c>
      <c r="K7" s="54">
        <v>150</v>
      </c>
      <c r="L7" s="15">
        <v>0.09</v>
      </c>
      <c r="M7" s="15">
        <v>8.2000000000000003E-2</v>
      </c>
      <c r="N7" s="15">
        <v>0.82</v>
      </c>
      <c r="O7" s="15">
        <v>0.185</v>
      </c>
      <c r="P7" s="15">
        <f>SUM(P9:P12)</f>
        <v>0.40500000000000003</v>
      </c>
      <c r="Q7" s="15">
        <f t="shared" ref="Q7:S7" si="0">SUM(Q9:Q12)</f>
        <v>2.06E-2</v>
      </c>
      <c r="R7" s="15">
        <f t="shared" si="0"/>
        <v>1.6999999999999999E-3</v>
      </c>
      <c r="S7" s="15">
        <f t="shared" si="0"/>
        <v>6.7099999999999993E-2</v>
      </c>
      <c r="T7" s="15">
        <v>163</v>
      </c>
      <c r="U7" s="15">
        <v>218.82</v>
      </c>
      <c r="V7" s="15">
        <v>136.87</v>
      </c>
      <c r="W7" s="15">
        <v>26.67</v>
      </c>
      <c r="X7" s="15">
        <v>0.65</v>
      </c>
    </row>
    <row r="8" spans="1:24" ht="13.5" customHeight="1" x14ac:dyDescent="0.25">
      <c r="A8" s="155" t="s">
        <v>21</v>
      </c>
      <c r="B8" s="156"/>
      <c r="C8" s="157"/>
      <c r="D8" s="18"/>
      <c r="E8" s="18"/>
      <c r="F8" s="18"/>
      <c r="G8" s="18"/>
      <c r="H8" s="15"/>
      <c r="I8" s="18"/>
      <c r="J8" s="18"/>
      <c r="K8" s="48"/>
      <c r="L8" s="15"/>
      <c r="M8" s="15"/>
      <c r="N8" s="15"/>
      <c r="O8" s="15"/>
      <c r="P8" s="16"/>
      <c r="Q8" s="16"/>
      <c r="R8" s="16"/>
      <c r="S8" s="16"/>
      <c r="T8" s="15"/>
      <c r="U8" s="15"/>
      <c r="V8" s="15"/>
      <c r="W8" s="15"/>
      <c r="X8" s="15"/>
    </row>
    <row r="9" spans="1:24" ht="15.75" customHeight="1" x14ac:dyDescent="0.25">
      <c r="A9" s="282" t="s">
        <v>22</v>
      </c>
      <c r="B9" s="283"/>
      <c r="C9" s="284"/>
      <c r="D9" s="43"/>
      <c r="E9" s="43"/>
      <c r="F9" s="43">
        <v>125</v>
      </c>
      <c r="G9" s="43">
        <v>125</v>
      </c>
      <c r="H9" s="16"/>
      <c r="I9" s="43"/>
      <c r="J9" s="43"/>
      <c r="K9" s="51"/>
      <c r="L9" s="17"/>
      <c r="M9" s="17"/>
      <c r="N9" s="17"/>
      <c r="O9" s="17"/>
      <c r="P9" s="16">
        <v>0.375</v>
      </c>
      <c r="Q9" s="16">
        <v>0.02</v>
      </c>
      <c r="R9" s="16">
        <v>1.6999999999999999E-3</v>
      </c>
      <c r="S9" s="16">
        <v>6.25E-2</v>
      </c>
      <c r="T9" s="17"/>
      <c r="U9" s="17"/>
      <c r="V9" s="17"/>
      <c r="W9" s="17"/>
      <c r="X9" s="17"/>
    </row>
    <row r="10" spans="1:24" ht="15" customHeight="1" x14ac:dyDescent="0.25">
      <c r="A10" s="180" t="s">
        <v>23</v>
      </c>
      <c r="B10" s="181"/>
      <c r="C10" s="182"/>
      <c r="D10" s="43"/>
      <c r="E10" s="43"/>
      <c r="F10" s="43">
        <v>1.5</v>
      </c>
      <c r="G10" s="43">
        <v>1.5</v>
      </c>
      <c r="H10" s="43"/>
      <c r="I10" s="43"/>
      <c r="J10" s="43"/>
      <c r="K10" s="51"/>
      <c r="L10" s="17"/>
      <c r="M10" s="17"/>
      <c r="N10" s="17"/>
      <c r="O10" s="17"/>
      <c r="P10" s="16"/>
      <c r="Q10" s="16"/>
      <c r="R10" s="16"/>
      <c r="S10" s="16"/>
      <c r="T10" s="17"/>
      <c r="U10" s="17"/>
      <c r="V10" s="17"/>
      <c r="W10" s="17"/>
      <c r="X10" s="17"/>
    </row>
    <row r="11" spans="1:24" ht="15.75" customHeight="1" x14ac:dyDescent="0.25">
      <c r="A11" s="282" t="s">
        <v>24</v>
      </c>
      <c r="B11" s="283"/>
      <c r="C11" s="284"/>
      <c r="D11" s="43"/>
      <c r="E11" s="43"/>
      <c r="F11" s="43">
        <v>2</v>
      </c>
      <c r="G11" s="43">
        <v>2</v>
      </c>
      <c r="H11" s="43"/>
      <c r="I11" s="43"/>
      <c r="J11" s="43"/>
      <c r="K11" s="51"/>
      <c r="L11" s="17"/>
      <c r="M11" s="17"/>
      <c r="N11" s="17"/>
      <c r="O11" s="17"/>
      <c r="P11" s="16">
        <v>0.03</v>
      </c>
      <c r="Q11" s="16">
        <v>2.0000000000000001E-4</v>
      </c>
      <c r="R11" s="16"/>
      <c r="S11" s="16"/>
      <c r="T11" s="17"/>
      <c r="U11" s="17"/>
      <c r="V11" s="17"/>
      <c r="W11" s="17"/>
      <c r="X11" s="17"/>
    </row>
    <row r="12" spans="1:24" ht="15" customHeight="1" x14ac:dyDescent="0.25">
      <c r="A12" s="191" t="s">
        <v>324</v>
      </c>
      <c r="B12" s="187"/>
      <c r="C12" s="188"/>
      <c r="D12" s="43"/>
      <c r="E12" s="43"/>
      <c r="F12" s="43">
        <v>20</v>
      </c>
      <c r="G12" s="43">
        <v>20</v>
      </c>
      <c r="H12" s="43"/>
      <c r="I12" s="43"/>
      <c r="J12" s="43"/>
      <c r="K12" s="51"/>
      <c r="L12" s="17"/>
      <c r="M12" s="17"/>
      <c r="N12" s="17"/>
      <c r="O12" s="17"/>
      <c r="P12" s="16"/>
      <c r="Q12" s="16">
        <v>4.0000000000000002E-4</v>
      </c>
      <c r="R12" s="16"/>
      <c r="S12" s="16">
        <v>4.5999999999999999E-3</v>
      </c>
      <c r="T12" s="17"/>
      <c r="U12" s="17"/>
      <c r="V12" s="17"/>
      <c r="W12" s="17"/>
      <c r="X12" s="17"/>
    </row>
    <row r="13" spans="1:24" ht="13.5" customHeight="1" x14ac:dyDescent="0.25">
      <c r="A13" s="229" t="s">
        <v>25</v>
      </c>
      <c r="B13" s="230"/>
      <c r="C13" s="231"/>
      <c r="D13" s="43"/>
      <c r="E13" s="43"/>
      <c r="F13" s="43">
        <v>105</v>
      </c>
      <c r="G13" s="43">
        <v>105</v>
      </c>
      <c r="H13" s="43"/>
      <c r="I13" s="43"/>
      <c r="J13" s="43"/>
      <c r="K13" s="51"/>
      <c r="L13" s="17"/>
      <c r="M13" s="17"/>
      <c r="N13" s="17"/>
      <c r="O13" s="17"/>
      <c r="P13" s="16"/>
      <c r="Q13" s="16"/>
      <c r="R13" s="16"/>
      <c r="S13" s="16"/>
      <c r="T13" s="17"/>
      <c r="U13" s="17"/>
      <c r="V13" s="17"/>
      <c r="W13" s="17"/>
      <c r="X13" s="17"/>
    </row>
    <row r="14" spans="1:24" ht="14.25" customHeight="1" x14ac:dyDescent="0.25">
      <c r="A14" s="155" t="s">
        <v>147</v>
      </c>
      <c r="B14" s="156"/>
      <c r="C14" s="157"/>
      <c r="D14" s="18" t="s">
        <v>148</v>
      </c>
      <c r="E14" s="18">
        <v>200</v>
      </c>
      <c r="F14" s="28"/>
      <c r="G14" s="28"/>
      <c r="H14" s="18">
        <v>3.16</v>
      </c>
      <c r="I14" s="18">
        <v>2.67</v>
      </c>
      <c r="J14" s="18">
        <v>15.95</v>
      </c>
      <c r="K14" s="18">
        <v>100.6</v>
      </c>
      <c r="L14" s="15">
        <v>0.05</v>
      </c>
      <c r="M14" s="15">
        <v>1.3</v>
      </c>
      <c r="N14" s="15">
        <v>20</v>
      </c>
      <c r="O14" s="15">
        <v>0.16</v>
      </c>
      <c r="P14" s="15">
        <f>SUM(P15:P18)</f>
        <v>0.3</v>
      </c>
      <c r="Q14" s="15">
        <f t="shared" ref="Q14:S14" si="1">SUM(Q15:Q18)</f>
        <v>1.6E-2</v>
      </c>
      <c r="R14" s="15">
        <f t="shared" si="1"/>
        <v>1.4E-3</v>
      </c>
      <c r="S14" s="15">
        <f t="shared" si="1"/>
        <v>0.05</v>
      </c>
      <c r="T14" s="15">
        <v>125.8</v>
      </c>
      <c r="U14" s="15">
        <v>146.34</v>
      </c>
      <c r="V14" s="15">
        <v>90</v>
      </c>
      <c r="W14" s="15">
        <v>14</v>
      </c>
      <c r="X14" s="15">
        <v>0.13</v>
      </c>
    </row>
    <row r="15" spans="1:24" ht="12" customHeight="1" x14ac:dyDescent="0.25">
      <c r="A15" s="222" t="s">
        <v>22</v>
      </c>
      <c r="B15" s="222"/>
      <c r="C15" s="222"/>
      <c r="D15" s="43"/>
      <c r="E15" s="40"/>
      <c r="F15" s="43">
        <v>100</v>
      </c>
      <c r="G15" s="43">
        <v>100</v>
      </c>
      <c r="H15" s="43"/>
      <c r="I15" s="43"/>
      <c r="J15" s="43"/>
      <c r="K15" s="51"/>
      <c r="L15" s="16"/>
      <c r="M15" s="16"/>
      <c r="N15" s="16"/>
      <c r="O15" s="16"/>
      <c r="P15" s="15">
        <v>0.3</v>
      </c>
      <c r="Q15" s="15">
        <v>1.6E-2</v>
      </c>
      <c r="R15" s="15">
        <v>1.4E-3</v>
      </c>
      <c r="S15" s="15">
        <v>0.05</v>
      </c>
      <c r="T15" s="16"/>
      <c r="U15" s="16"/>
      <c r="V15" s="16"/>
      <c r="W15" s="16"/>
      <c r="X15" s="16"/>
    </row>
    <row r="16" spans="1:24" ht="15" customHeight="1" x14ac:dyDescent="0.25">
      <c r="A16" s="222" t="s">
        <v>213</v>
      </c>
      <c r="B16" s="222"/>
      <c r="C16" s="222"/>
      <c r="D16" s="43"/>
      <c r="E16" s="43"/>
      <c r="F16" s="43">
        <v>5</v>
      </c>
      <c r="G16" s="43">
        <v>5</v>
      </c>
      <c r="H16" s="43"/>
      <c r="I16" s="43"/>
      <c r="J16" s="43"/>
      <c r="K16" s="51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</row>
    <row r="17" spans="1:24" ht="14.25" customHeight="1" x14ac:dyDescent="0.25">
      <c r="A17" s="228" t="s">
        <v>23</v>
      </c>
      <c r="B17" s="228"/>
      <c r="C17" s="228"/>
      <c r="D17" s="28"/>
      <c r="E17" s="28"/>
      <c r="F17" s="28">
        <v>13</v>
      </c>
      <c r="G17" s="28">
        <v>13</v>
      </c>
      <c r="H17" s="18"/>
      <c r="I17" s="18"/>
      <c r="J17" s="18"/>
      <c r="K17" s="48"/>
      <c r="L17" s="16"/>
      <c r="M17" s="16"/>
      <c r="N17" s="16"/>
      <c r="O17" s="16"/>
      <c r="P17" s="17"/>
      <c r="Q17" s="17"/>
      <c r="R17" s="17"/>
      <c r="S17" s="17"/>
      <c r="T17" s="16"/>
      <c r="U17" s="16"/>
      <c r="V17" s="16"/>
      <c r="W17" s="16"/>
      <c r="X17" s="16"/>
    </row>
    <row r="18" spans="1:24" ht="12.75" customHeight="1" x14ac:dyDescent="0.25">
      <c r="A18" s="228" t="s">
        <v>25</v>
      </c>
      <c r="B18" s="228"/>
      <c r="C18" s="228"/>
      <c r="D18" s="28"/>
      <c r="E18" s="28"/>
      <c r="F18" s="28">
        <v>120</v>
      </c>
      <c r="G18" s="28">
        <v>120</v>
      </c>
      <c r="H18" s="18"/>
      <c r="I18" s="18"/>
      <c r="J18" s="18"/>
      <c r="K18" s="48"/>
      <c r="L18" s="16"/>
      <c r="M18" s="16"/>
      <c r="N18" s="16"/>
      <c r="O18" s="16"/>
      <c r="P18" s="15"/>
      <c r="Q18" s="15"/>
      <c r="R18" s="15"/>
      <c r="S18" s="15"/>
      <c r="T18" s="16"/>
      <c r="U18" s="16"/>
      <c r="V18" s="16"/>
      <c r="W18" s="16"/>
      <c r="X18" s="16"/>
    </row>
    <row r="19" spans="1:24" x14ac:dyDescent="0.25">
      <c r="A19" s="155" t="s">
        <v>183</v>
      </c>
      <c r="B19" s="156"/>
      <c r="C19" s="157"/>
      <c r="D19" s="15" t="s">
        <v>184</v>
      </c>
      <c r="E19" s="76">
        <v>53</v>
      </c>
      <c r="F19" s="68"/>
      <c r="G19" s="68"/>
      <c r="H19" s="76">
        <v>4.93</v>
      </c>
      <c r="I19" s="76">
        <v>8.77</v>
      </c>
      <c r="J19" s="76">
        <v>0.93</v>
      </c>
      <c r="K19" s="76">
        <v>102.33799999999999</v>
      </c>
      <c r="L19" s="20">
        <v>3.5999999999999997E-2</v>
      </c>
      <c r="M19" s="20">
        <v>9.0999999999999998E-2</v>
      </c>
      <c r="N19" s="20">
        <v>114.72</v>
      </c>
      <c r="O19" s="20">
        <v>0.18</v>
      </c>
      <c r="P19" s="22">
        <f>SUM(P20:P22)</f>
        <v>0.95500000000000007</v>
      </c>
      <c r="Q19" s="22">
        <f t="shared" ref="Q19:S19" si="2">SUM(Q20:Q22)</f>
        <v>1.6999999999999998E-2</v>
      </c>
      <c r="R19" s="22">
        <f t="shared" si="2"/>
        <v>4.5999999999999999E-3</v>
      </c>
      <c r="S19" s="22">
        <f t="shared" si="2"/>
        <v>2.9499999999999998E-2</v>
      </c>
      <c r="T19" s="20">
        <v>36.43</v>
      </c>
      <c r="U19" s="20">
        <v>70.3</v>
      </c>
      <c r="V19" s="20">
        <v>79.8</v>
      </c>
      <c r="W19" s="20">
        <v>5.7</v>
      </c>
      <c r="X19" s="20">
        <v>0.93</v>
      </c>
    </row>
    <row r="20" spans="1:24" x14ac:dyDescent="0.25">
      <c r="A20" s="191" t="s">
        <v>185</v>
      </c>
      <c r="B20" s="187"/>
      <c r="C20" s="188"/>
      <c r="D20" s="43"/>
      <c r="E20" s="41"/>
      <c r="F20" s="43">
        <v>40</v>
      </c>
      <c r="G20" s="41">
        <v>40</v>
      </c>
      <c r="H20" s="10"/>
      <c r="I20" s="41"/>
      <c r="J20" s="41"/>
      <c r="K20" s="112"/>
      <c r="L20" s="110"/>
      <c r="M20" s="40"/>
      <c r="N20" s="40"/>
      <c r="O20" s="40"/>
      <c r="P20" s="17">
        <v>0.88</v>
      </c>
      <c r="Q20" s="140">
        <v>1.44E-2</v>
      </c>
      <c r="R20" s="140">
        <v>4.4000000000000003E-3</v>
      </c>
      <c r="S20" s="140">
        <v>2.1999999999999999E-2</v>
      </c>
      <c r="T20" s="40"/>
      <c r="U20" s="40"/>
      <c r="V20" s="40"/>
      <c r="W20" s="40"/>
      <c r="X20" s="40"/>
    </row>
    <row r="21" spans="1:24" x14ac:dyDescent="0.25">
      <c r="A21" s="186" t="s">
        <v>22</v>
      </c>
      <c r="B21" s="192"/>
      <c r="C21" s="193"/>
      <c r="D21" s="43"/>
      <c r="E21" s="41"/>
      <c r="F21" s="41">
        <v>15</v>
      </c>
      <c r="G21" s="41">
        <v>15</v>
      </c>
      <c r="H21" s="10"/>
      <c r="I21" s="41"/>
      <c r="J21" s="41"/>
      <c r="K21" s="112"/>
      <c r="L21" s="40"/>
      <c r="M21" s="40"/>
      <c r="N21" s="40"/>
      <c r="O21" s="40"/>
      <c r="P21" s="140">
        <v>4.4999999999999998E-2</v>
      </c>
      <c r="Q21" s="140">
        <v>2.3999999999999998E-3</v>
      </c>
      <c r="R21" s="140">
        <v>2.0000000000000001E-4</v>
      </c>
      <c r="S21" s="140">
        <v>7.4999999999999997E-3</v>
      </c>
      <c r="T21" s="40"/>
      <c r="U21" s="40"/>
      <c r="V21" s="40"/>
      <c r="W21" s="40"/>
      <c r="X21" s="40"/>
    </row>
    <row r="22" spans="1:24" x14ac:dyDescent="0.25">
      <c r="A22" s="186" t="s">
        <v>24</v>
      </c>
      <c r="B22" s="192"/>
      <c r="C22" s="193"/>
      <c r="D22" s="43"/>
      <c r="E22" s="41"/>
      <c r="F22" s="41">
        <v>2</v>
      </c>
      <c r="G22" s="41">
        <v>2</v>
      </c>
      <c r="H22" s="10"/>
      <c r="I22" s="41"/>
      <c r="J22" s="41"/>
      <c r="K22" s="112"/>
      <c r="L22" s="40"/>
      <c r="M22" s="40"/>
      <c r="N22" s="40"/>
      <c r="O22" s="40"/>
      <c r="P22" s="140">
        <v>0.03</v>
      </c>
      <c r="Q22" s="140">
        <v>2.0000000000000001E-4</v>
      </c>
      <c r="R22" s="140"/>
      <c r="S22" s="140"/>
      <c r="T22" s="40"/>
      <c r="U22" s="40"/>
      <c r="V22" s="40"/>
      <c r="W22" s="40"/>
      <c r="X22" s="40"/>
    </row>
    <row r="23" spans="1:24" ht="12.75" customHeight="1" x14ac:dyDescent="0.25">
      <c r="A23" s="200" t="s">
        <v>99</v>
      </c>
      <c r="B23" s="201"/>
      <c r="C23" s="202"/>
      <c r="D23" s="18" t="s">
        <v>100</v>
      </c>
      <c r="E23" s="18">
        <v>22</v>
      </c>
      <c r="F23" s="18">
        <v>23</v>
      </c>
      <c r="G23" s="18">
        <v>22</v>
      </c>
      <c r="H23" s="18">
        <v>5.12</v>
      </c>
      <c r="I23" s="18">
        <v>6.51</v>
      </c>
      <c r="J23" s="18">
        <v>0</v>
      </c>
      <c r="K23" s="18">
        <v>79.41</v>
      </c>
      <c r="L23" s="18">
        <v>7.0000000000000001E-3</v>
      </c>
      <c r="M23" s="18">
        <v>0.15</v>
      </c>
      <c r="N23" s="18">
        <v>57.35</v>
      </c>
      <c r="O23" s="18">
        <v>6.6000000000000003E-2</v>
      </c>
      <c r="P23" s="18">
        <v>0.2208</v>
      </c>
      <c r="Q23" s="18">
        <v>2.5000000000000001E-3</v>
      </c>
      <c r="R23" s="94">
        <v>0</v>
      </c>
      <c r="S23" s="94">
        <v>0</v>
      </c>
      <c r="T23" s="18">
        <v>194.12</v>
      </c>
      <c r="U23" s="18">
        <v>19.41</v>
      </c>
      <c r="V23" s="18">
        <v>110.29</v>
      </c>
      <c r="W23" s="18">
        <v>7.72</v>
      </c>
      <c r="X23" s="18">
        <v>0.22</v>
      </c>
    </row>
    <row r="24" spans="1:24" ht="14.25" customHeight="1" x14ac:dyDescent="0.25">
      <c r="A24" s="200" t="s">
        <v>211</v>
      </c>
      <c r="B24" s="201"/>
      <c r="C24" s="202"/>
      <c r="D24" s="18" t="s">
        <v>31</v>
      </c>
      <c r="E24" s="18">
        <v>5</v>
      </c>
      <c r="F24" s="10"/>
      <c r="G24" s="10"/>
      <c r="H24" s="18">
        <v>0.04</v>
      </c>
      <c r="I24" s="18">
        <v>3.62</v>
      </c>
      <c r="J24" s="18">
        <v>6.5000000000000002E-2</v>
      </c>
      <c r="K24" s="48">
        <v>33</v>
      </c>
      <c r="L24" s="15">
        <v>0</v>
      </c>
      <c r="M24" s="15">
        <v>0</v>
      </c>
      <c r="N24" s="15">
        <v>20</v>
      </c>
      <c r="O24" s="15">
        <v>5.0000000000000001E-3</v>
      </c>
      <c r="P24" s="18">
        <v>7.4999999999999997E-2</v>
      </c>
      <c r="Q24" s="18">
        <v>5.0000000000000001E-4</v>
      </c>
      <c r="R24" s="94">
        <v>0</v>
      </c>
      <c r="S24" s="94">
        <v>0</v>
      </c>
      <c r="T24" s="15">
        <v>1.2</v>
      </c>
      <c r="U24" s="15">
        <v>1.5</v>
      </c>
      <c r="V24" s="15">
        <v>1.5</v>
      </c>
      <c r="W24" s="15">
        <v>0</v>
      </c>
      <c r="X24" s="15">
        <v>0.01</v>
      </c>
    </row>
    <row r="25" spans="1:24" x14ac:dyDescent="0.25">
      <c r="A25" s="155" t="s">
        <v>30</v>
      </c>
      <c r="B25" s="156"/>
      <c r="C25" s="157"/>
      <c r="D25" s="43"/>
      <c r="E25" s="18">
        <v>60</v>
      </c>
      <c r="F25" s="18"/>
      <c r="G25" s="18"/>
      <c r="H25" s="10">
        <v>4.74</v>
      </c>
      <c r="I25" s="10">
        <v>0.6</v>
      </c>
      <c r="J25" s="10">
        <v>28.99</v>
      </c>
      <c r="K25" s="13">
        <v>141.06</v>
      </c>
      <c r="L25" s="15">
        <v>0.09</v>
      </c>
      <c r="M25" s="15">
        <v>0</v>
      </c>
      <c r="N25" s="15">
        <v>0</v>
      </c>
      <c r="O25" s="15">
        <v>0.36</v>
      </c>
      <c r="P25" s="15">
        <v>0</v>
      </c>
      <c r="Q25" s="15">
        <v>3.3999999999999998E-3</v>
      </c>
      <c r="R25" s="15">
        <v>1.32E-2</v>
      </c>
      <c r="S25" s="15">
        <v>1.6799999999999999E-2</v>
      </c>
      <c r="T25" s="15">
        <v>13.8</v>
      </c>
      <c r="U25" s="15">
        <v>79.83</v>
      </c>
      <c r="V25" s="15">
        <v>52.2</v>
      </c>
      <c r="W25" s="15">
        <v>19.8</v>
      </c>
      <c r="X25" s="15">
        <v>1.2</v>
      </c>
    </row>
    <row r="26" spans="1:24" x14ac:dyDescent="0.25">
      <c r="A26" s="155" t="s">
        <v>268</v>
      </c>
      <c r="B26" s="156"/>
      <c r="C26" s="157"/>
      <c r="D26" s="16"/>
      <c r="E26" s="15">
        <v>30</v>
      </c>
      <c r="F26" s="15"/>
      <c r="G26" s="15"/>
      <c r="H26" s="20">
        <v>2.2999999999999998</v>
      </c>
      <c r="I26" s="20">
        <v>0.42</v>
      </c>
      <c r="J26" s="20">
        <v>11.31</v>
      </c>
      <c r="K26" s="126">
        <v>60.31</v>
      </c>
      <c r="L26" s="15">
        <v>0.06</v>
      </c>
      <c r="M26" s="15">
        <v>0</v>
      </c>
      <c r="N26" s="15">
        <v>0</v>
      </c>
      <c r="O26" s="15">
        <v>2.7E-2</v>
      </c>
      <c r="P26" s="15">
        <v>0</v>
      </c>
      <c r="Q26" s="15">
        <v>1.6999999999999999E-3</v>
      </c>
      <c r="R26" s="15">
        <v>0</v>
      </c>
      <c r="S26" s="15">
        <v>0</v>
      </c>
      <c r="T26" s="15">
        <v>9.9</v>
      </c>
      <c r="U26" s="15">
        <v>73.2</v>
      </c>
      <c r="V26" s="15">
        <v>58.2</v>
      </c>
      <c r="W26" s="15">
        <v>17.100000000000001</v>
      </c>
      <c r="X26" s="15">
        <v>1.35</v>
      </c>
    </row>
    <row r="27" spans="1:24" x14ac:dyDescent="0.25">
      <c r="A27" s="194" t="s">
        <v>257</v>
      </c>
      <c r="B27" s="195"/>
      <c r="C27" s="196"/>
      <c r="D27" s="43"/>
      <c r="E27" s="18">
        <f>SUM(E7:E26)</f>
        <v>620</v>
      </c>
      <c r="F27" s="18"/>
      <c r="G27" s="18"/>
      <c r="H27" s="18">
        <f t="shared" ref="H27:O27" si="3">SUM(H7:H26)</f>
        <v>25.76</v>
      </c>
      <c r="I27" s="18">
        <f t="shared" si="3"/>
        <v>27.330000000000002</v>
      </c>
      <c r="J27" s="18">
        <f t="shared" si="3"/>
        <v>75.194999999999993</v>
      </c>
      <c r="K27" s="18">
        <f t="shared" si="3"/>
        <v>666.71799999999985</v>
      </c>
      <c r="L27" s="18">
        <f t="shared" si="3"/>
        <v>0.33300000000000002</v>
      </c>
      <c r="M27" s="18">
        <f t="shared" si="3"/>
        <v>1.623</v>
      </c>
      <c r="N27" s="18">
        <f t="shared" si="3"/>
        <v>212.89</v>
      </c>
      <c r="O27" s="18">
        <f t="shared" si="3"/>
        <v>0.98299999999999998</v>
      </c>
      <c r="P27" s="94">
        <f>SUM(P7+P14+P19+P23+P24+P25+P26)</f>
        <v>1.9558000000000002</v>
      </c>
      <c r="Q27" s="94">
        <f t="shared" ref="Q27:S27" si="4">SUM(Q7+Q14+Q19+Q23+Q24+Q25+Q26)</f>
        <v>6.1699999999999998E-2</v>
      </c>
      <c r="R27" s="94">
        <f t="shared" si="4"/>
        <v>2.0900000000000002E-2</v>
      </c>
      <c r="S27" s="94">
        <f t="shared" si="4"/>
        <v>0.16340000000000002</v>
      </c>
      <c r="T27" s="18">
        <f>SUM(T7:T26)</f>
        <v>544.25</v>
      </c>
      <c r="U27" s="18">
        <f>SUM(U7:U26)</f>
        <v>609.40000000000009</v>
      </c>
      <c r="V27" s="18">
        <f>SUM(V7:V26)</f>
        <v>528.86</v>
      </c>
      <c r="W27" s="18">
        <f>SUM(W7:W26)</f>
        <v>90.990000000000009</v>
      </c>
      <c r="X27" s="18">
        <f>SUM(X7:X26)</f>
        <v>4.49</v>
      </c>
    </row>
    <row r="28" spans="1:24" x14ac:dyDescent="0.25">
      <c r="A28" s="203"/>
      <c r="B28" s="204"/>
      <c r="C28" s="205"/>
      <c r="D28" s="197" t="s">
        <v>32</v>
      </c>
      <c r="E28" s="198"/>
      <c r="F28" s="198"/>
      <c r="G28" s="199"/>
      <c r="H28" s="43"/>
      <c r="I28" s="43"/>
      <c r="J28" s="43"/>
      <c r="K28" s="51"/>
      <c r="L28" s="17"/>
      <c r="M28" s="17"/>
      <c r="N28" s="17"/>
      <c r="O28" s="17"/>
      <c r="P28" s="19"/>
      <c r="Q28" s="19"/>
      <c r="R28" s="19"/>
      <c r="S28" s="19"/>
      <c r="T28" s="17"/>
      <c r="U28" s="17"/>
      <c r="V28" s="17"/>
      <c r="W28" s="17"/>
      <c r="X28" s="17"/>
    </row>
    <row r="29" spans="1:24" ht="15" customHeight="1" x14ac:dyDescent="0.25">
      <c r="A29" s="155" t="s">
        <v>139</v>
      </c>
      <c r="B29" s="156"/>
      <c r="C29" s="157"/>
      <c r="D29" s="15" t="s">
        <v>59</v>
      </c>
      <c r="E29" s="15">
        <v>200</v>
      </c>
      <c r="F29" s="15">
        <v>200</v>
      </c>
      <c r="G29" s="15">
        <v>200</v>
      </c>
      <c r="H29" s="15">
        <v>0.8</v>
      </c>
      <c r="I29" s="15">
        <v>0.4</v>
      </c>
      <c r="J29" s="15">
        <v>19.600000000000001</v>
      </c>
      <c r="K29" s="54">
        <v>94</v>
      </c>
      <c r="L29" s="15">
        <v>0.06</v>
      </c>
      <c r="M29" s="15">
        <v>20</v>
      </c>
      <c r="N29" s="15">
        <v>0</v>
      </c>
      <c r="O29" s="15">
        <v>0.04</v>
      </c>
      <c r="P29" s="18"/>
      <c r="Q29" s="18"/>
      <c r="R29" s="18"/>
      <c r="S29" s="18"/>
      <c r="T29" s="15">
        <v>32</v>
      </c>
      <c r="U29" s="15">
        <v>556</v>
      </c>
      <c r="V29" s="15">
        <v>22</v>
      </c>
      <c r="W29" s="15">
        <v>18</v>
      </c>
      <c r="X29" s="15">
        <v>4.4000000000000004</v>
      </c>
    </row>
    <row r="30" spans="1:24" x14ac:dyDescent="0.25">
      <c r="A30" s="200" t="s">
        <v>259</v>
      </c>
      <c r="B30" s="201"/>
      <c r="C30" s="202"/>
      <c r="D30" s="16"/>
      <c r="E30" s="15">
        <f t="shared" ref="E30" si="5">SUM(E29:E29)</f>
        <v>200</v>
      </c>
      <c r="F30" s="15"/>
      <c r="G30" s="15"/>
      <c r="H30" s="15">
        <f t="shared" ref="H30:X30" si="6">SUM(H29:H29)</f>
        <v>0.8</v>
      </c>
      <c r="I30" s="15">
        <f t="shared" si="6"/>
        <v>0.4</v>
      </c>
      <c r="J30" s="15">
        <f t="shared" si="6"/>
        <v>19.600000000000001</v>
      </c>
      <c r="K30" s="15">
        <f t="shared" si="6"/>
        <v>94</v>
      </c>
      <c r="L30" s="15">
        <f t="shared" si="6"/>
        <v>0.06</v>
      </c>
      <c r="M30" s="15">
        <f t="shared" si="6"/>
        <v>20</v>
      </c>
      <c r="N30" s="15">
        <f t="shared" si="6"/>
        <v>0</v>
      </c>
      <c r="O30" s="15">
        <f t="shared" si="6"/>
        <v>0.04</v>
      </c>
      <c r="P30" s="15">
        <f t="shared" si="6"/>
        <v>0</v>
      </c>
      <c r="Q30" s="15">
        <f t="shared" si="6"/>
        <v>0</v>
      </c>
      <c r="R30" s="15">
        <f t="shared" si="6"/>
        <v>0</v>
      </c>
      <c r="S30" s="15">
        <f t="shared" si="6"/>
        <v>0</v>
      </c>
      <c r="T30" s="15">
        <f t="shared" si="6"/>
        <v>32</v>
      </c>
      <c r="U30" s="15"/>
      <c r="V30" s="15">
        <f t="shared" si="6"/>
        <v>22</v>
      </c>
      <c r="W30" s="15">
        <f t="shared" si="6"/>
        <v>18</v>
      </c>
      <c r="X30" s="15">
        <f t="shared" si="6"/>
        <v>4.4000000000000004</v>
      </c>
    </row>
    <row r="31" spans="1:24" x14ac:dyDescent="0.25">
      <c r="A31" s="218"/>
      <c r="B31" s="218"/>
      <c r="C31" s="218"/>
      <c r="D31" s="197" t="s">
        <v>38</v>
      </c>
      <c r="E31" s="198"/>
      <c r="F31" s="198"/>
      <c r="G31" s="199"/>
      <c r="H31" s="16"/>
      <c r="I31" s="16"/>
      <c r="J31" s="16"/>
      <c r="K31" s="53"/>
      <c r="L31" s="16"/>
      <c r="M31" s="15"/>
      <c r="N31" s="16"/>
      <c r="O31" s="16"/>
      <c r="P31" s="15"/>
      <c r="Q31" s="15"/>
      <c r="R31" s="15"/>
      <c r="S31" s="15"/>
      <c r="T31" s="16"/>
      <c r="U31" s="16"/>
      <c r="V31" s="16"/>
      <c r="W31" s="16"/>
      <c r="X31" s="16"/>
    </row>
    <row r="32" spans="1:24" x14ac:dyDescent="0.25">
      <c r="A32" s="200" t="s">
        <v>155</v>
      </c>
      <c r="B32" s="201"/>
      <c r="C32" s="202"/>
      <c r="D32" s="15" t="s">
        <v>156</v>
      </c>
      <c r="E32" s="15">
        <v>250</v>
      </c>
      <c r="F32" s="15"/>
      <c r="G32" s="15"/>
      <c r="H32" s="15">
        <v>3.56</v>
      </c>
      <c r="I32" s="15">
        <v>5.1100000000000003</v>
      </c>
      <c r="J32" s="15">
        <v>14.16</v>
      </c>
      <c r="K32" s="141">
        <v>127.75</v>
      </c>
      <c r="L32" s="15">
        <v>9.5000000000000001E-2</v>
      </c>
      <c r="M32" s="15">
        <v>6.7</v>
      </c>
      <c r="N32" s="16">
        <v>0</v>
      </c>
      <c r="O32" s="15">
        <v>0.06</v>
      </c>
      <c r="P32" s="15">
        <f>SUM(P33:P45)</f>
        <v>3.7000000000000002E-3</v>
      </c>
      <c r="Q32" s="15">
        <f t="shared" ref="Q32:S32" si="7">SUM(Q33:Q45)</f>
        <v>4.7399999999999994E-3</v>
      </c>
      <c r="R32" s="15">
        <f t="shared" si="7"/>
        <v>1.099E-2</v>
      </c>
      <c r="S32" s="15">
        <f t="shared" si="7"/>
        <v>8.5000000000000006E-3</v>
      </c>
      <c r="T32" s="15">
        <v>54.17</v>
      </c>
      <c r="U32" s="15">
        <v>465.57</v>
      </c>
      <c r="V32" s="15">
        <v>99.5</v>
      </c>
      <c r="W32" s="15">
        <v>34.450000000000003</v>
      </c>
      <c r="X32" s="15">
        <v>1.72</v>
      </c>
    </row>
    <row r="33" spans="1:24" x14ac:dyDescent="0.25">
      <c r="A33" s="200" t="s">
        <v>157</v>
      </c>
      <c r="B33" s="201"/>
      <c r="C33" s="202"/>
      <c r="D33" s="15"/>
      <c r="E33" s="15">
        <v>5</v>
      </c>
      <c r="F33" s="15"/>
      <c r="G33" s="15"/>
      <c r="H33" s="15"/>
      <c r="I33" s="15"/>
      <c r="J33" s="15"/>
      <c r="K33" s="141"/>
      <c r="L33" s="16"/>
      <c r="M33" s="15"/>
      <c r="N33" s="16"/>
      <c r="O33" s="16"/>
      <c r="P33" s="18"/>
      <c r="Q33" s="18"/>
      <c r="R33" s="18"/>
      <c r="S33" s="18"/>
      <c r="T33" s="16"/>
      <c r="U33" s="16"/>
      <c r="V33" s="16"/>
      <c r="W33" s="16"/>
      <c r="X33" s="16"/>
    </row>
    <row r="34" spans="1:24" x14ac:dyDescent="0.25">
      <c r="A34" s="186" t="s">
        <v>42</v>
      </c>
      <c r="B34" s="192"/>
      <c r="C34" s="193"/>
      <c r="D34" s="16"/>
      <c r="E34" s="16"/>
      <c r="F34" s="16">
        <v>33.299999999999997</v>
      </c>
      <c r="G34" s="16">
        <v>25</v>
      </c>
      <c r="H34" s="16"/>
      <c r="I34" s="40"/>
      <c r="J34" s="16"/>
      <c r="K34" s="53"/>
      <c r="L34" s="16"/>
      <c r="M34" s="16"/>
      <c r="N34" s="16"/>
      <c r="O34" s="16"/>
      <c r="P34" s="17"/>
      <c r="Q34" s="17"/>
      <c r="R34" s="17">
        <v>9.9900000000000006E-3</v>
      </c>
      <c r="S34" s="17"/>
      <c r="T34" s="16"/>
      <c r="U34" s="16"/>
      <c r="V34" s="16"/>
      <c r="W34" s="16"/>
      <c r="X34" s="16"/>
    </row>
    <row r="35" spans="1:24" x14ac:dyDescent="0.25">
      <c r="A35" s="191" t="s">
        <v>43</v>
      </c>
      <c r="B35" s="187"/>
      <c r="C35" s="188"/>
      <c r="D35" s="16"/>
      <c r="E35" s="16"/>
      <c r="F35" s="16">
        <v>12.5</v>
      </c>
      <c r="G35" s="16">
        <v>10</v>
      </c>
      <c r="H35" s="16"/>
      <c r="I35" s="16"/>
      <c r="J35" s="16"/>
      <c r="K35" s="53"/>
      <c r="L35" s="16"/>
      <c r="M35" s="16"/>
      <c r="N35" s="16"/>
      <c r="O35" s="16"/>
      <c r="P35" s="15"/>
      <c r="Q35" s="17">
        <v>6.4999999999999997E-4</v>
      </c>
      <c r="R35" s="17"/>
      <c r="S35" s="17">
        <v>4.0000000000000002E-4</v>
      </c>
      <c r="T35" s="16"/>
      <c r="U35" s="16"/>
      <c r="V35" s="16"/>
      <c r="W35" s="16"/>
      <c r="X35" s="16"/>
    </row>
    <row r="36" spans="1:24" x14ac:dyDescent="0.25">
      <c r="A36" s="191" t="s">
        <v>44</v>
      </c>
      <c r="B36" s="187"/>
      <c r="C36" s="188"/>
      <c r="D36" s="16"/>
      <c r="E36" s="16"/>
      <c r="F36" s="16">
        <v>12</v>
      </c>
      <c r="G36" s="16">
        <v>10</v>
      </c>
      <c r="H36" s="16"/>
      <c r="I36" s="16"/>
      <c r="J36" s="16"/>
      <c r="K36" s="53"/>
      <c r="L36" s="16"/>
      <c r="M36" s="16"/>
      <c r="N36" s="16"/>
      <c r="O36" s="16"/>
      <c r="P36" s="15"/>
      <c r="Q36" s="17"/>
      <c r="R36" s="17"/>
      <c r="S36" s="17">
        <v>3.7000000000000002E-3</v>
      </c>
      <c r="T36" s="16"/>
      <c r="U36" s="16"/>
      <c r="V36" s="16"/>
      <c r="W36" s="16"/>
      <c r="X36" s="16"/>
    </row>
    <row r="37" spans="1:24" x14ac:dyDescent="0.25">
      <c r="A37" s="191" t="s">
        <v>46</v>
      </c>
      <c r="B37" s="187"/>
      <c r="C37" s="188"/>
      <c r="D37" s="16"/>
      <c r="E37" s="16"/>
      <c r="F37" s="16">
        <v>5</v>
      </c>
      <c r="G37" s="16">
        <v>5</v>
      </c>
      <c r="H37" s="16"/>
      <c r="I37" s="16"/>
      <c r="J37" s="16"/>
      <c r="K37" s="53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</row>
    <row r="38" spans="1:24" x14ac:dyDescent="0.25">
      <c r="A38" s="186" t="s">
        <v>78</v>
      </c>
      <c r="B38" s="192"/>
      <c r="C38" s="193"/>
      <c r="D38" s="16"/>
      <c r="E38" s="16"/>
      <c r="F38" s="16">
        <v>50</v>
      </c>
      <c r="G38" s="16">
        <v>40</v>
      </c>
      <c r="H38" s="16"/>
      <c r="I38" s="16"/>
      <c r="J38" s="16"/>
      <c r="K38" s="53"/>
      <c r="L38" s="16"/>
      <c r="M38" s="16"/>
      <c r="N38" s="16"/>
      <c r="O38" s="16"/>
      <c r="P38" s="15"/>
      <c r="Q38" s="17">
        <v>2.8E-3</v>
      </c>
      <c r="R38" s="17"/>
      <c r="S38" s="17"/>
      <c r="T38" s="16"/>
      <c r="U38" s="16"/>
      <c r="V38" s="16"/>
      <c r="W38" s="16"/>
      <c r="X38" s="16"/>
    </row>
    <row r="39" spans="1:24" x14ac:dyDescent="0.25">
      <c r="A39" s="186" t="s">
        <v>158</v>
      </c>
      <c r="B39" s="192"/>
      <c r="C39" s="193"/>
      <c r="D39" s="16"/>
      <c r="E39" s="16"/>
      <c r="F39" s="16">
        <v>10</v>
      </c>
      <c r="G39" s="16">
        <v>10</v>
      </c>
      <c r="H39" s="16"/>
      <c r="I39" s="16"/>
      <c r="J39" s="142"/>
      <c r="K39" s="53"/>
      <c r="L39" s="16"/>
      <c r="M39" s="16"/>
      <c r="N39" s="16"/>
      <c r="O39" s="16"/>
      <c r="P39" s="16"/>
      <c r="Q39" s="16">
        <v>1.1999999999999999E-3</v>
      </c>
      <c r="R39" s="16">
        <v>1E-3</v>
      </c>
      <c r="S39" s="16">
        <v>4.4000000000000003E-3</v>
      </c>
      <c r="T39" s="16"/>
      <c r="U39" s="16"/>
      <c r="V39" s="16"/>
      <c r="W39" s="16"/>
      <c r="X39" s="16"/>
    </row>
    <row r="40" spans="1:24" x14ac:dyDescent="0.25">
      <c r="A40" s="186" t="s">
        <v>86</v>
      </c>
      <c r="B40" s="192"/>
      <c r="C40" s="193"/>
      <c r="D40" s="16"/>
      <c r="E40" s="16"/>
      <c r="F40" s="16">
        <v>1</v>
      </c>
      <c r="G40" s="16">
        <v>1</v>
      </c>
      <c r="H40" s="16"/>
      <c r="I40" s="16"/>
      <c r="J40" s="142"/>
      <c r="K40" s="53"/>
      <c r="L40" s="16"/>
      <c r="M40" s="16"/>
      <c r="N40" s="16"/>
      <c r="O40" s="16"/>
      <c r="P40" s="16"/>
      <c r="Q40" s="16">
        <v>9.0000000000000006E-5</v>
      </c>
      <c r="R40" s="16"/>
      <c r="S40" s="16"/>
      <c r="T40" s="16"/>
      <c r="U40" s="16"/>
      <c r="V40" s="16"/>
      <c r="W40" s="16"/>
      <c r="X40" s="16"/>
    </row>
    <row r="41" spans="1:24" x14ac:dyDescent="0.25">
      <c r="A41" s="186" t="s">
        <v>49</v>
      </c>
      <c r="B41" s="192"/>
      <c r="C41" s="193"/>
      <c r="D41" s="16"/>
      <c r="E41" s="16"/>
      <c r="F41" s="16">
        <v>0.02</v>
      </c>
      <c r="G41" s="16">
        <v>0.02</v>
      </c>
      <c r="H41" s="16"/>
      <c r="I41" s="16"/>
      <c r="J41" s="142"/>
      <c r="K41" s="5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x14ac:dyDescent="0.25">
      <c r="A42" s="186" t="s">
        <v>45</v>
      </c>
      <c r="B42" s="192"/>
      <c r="C42" s="193"/>
      <c r="D42" s="16"/>
      <c r="E42" s="16"/>
      <c r="F42" s="16">
        <v>3</v>
      </c>
      <c r="G42" s="16">
        <v>3</v>
      </c>
      <c r="H42" s="16"/>
      <c r="I42" s="16"/>
      <c r="J42" s="142"/>
      <c r="K42" s="53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x14ac:dyDescent="0.25">
      <c r="A43" s="191" t="s">
        <v>35</v>
      </c>
      <c r="B43" s="187"/>
      <c r="C43" s="188"/>
      <c r="D43" s="16"/>
      <c r="E43" s="16"/>
      <c r="F43" s="16">
        <v>1</v>
      </c>
      <c r="G43" s="16">
        <v>1</v>
      </c>
      <c r="H43" s="16"/>
      <c r="I43" s="16"/>
      <c r="J43" s="142"/>
      <c r="K43" s="53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</row>
    <row r="44" spans="1:24" x14ac:dyDescent="0.25">
      <c r="A44" s="186" t="s">
        <v>53</v>
      </c>
      <c r="B44" s="192"/>
      <c r="C44" s="193"/>
      <c r="D44" s="16"/>
      <c r="E44" s="16"/>
      <c r="F44" s="16">
        <v>5</v>
      </c>
      <c r="G44" s="16">
        <v>5</v>
      </c>
      <c r="H44" s="16"/>
      <c r="I44" s="16"/>
      <c r="J44" s="142"/>
      <c r="K44" s="53"/>
      <c r="L44" s="16"/>
      <c r="M44" s="16"/>
      <c r="N44" s="16"/>
      <c r="O44" s="16"/>
      <c r="P44" s="16">
        <v>3.7000000000000002E-3</v>
      </c>
      <c r="Q44" s="16"/>
      <c r="R44" s="16"/>
      <c r="S44" s="16"/>
      <c r="T44" s="16"/>
      <c r="U44" s="16"/>
      <c r="V44" s="16"/>
      <c r="W44" s="16"/>
      <c r="X44" s="16"/>
    </row>
    <row r="45" spans="1:24" x14ac:dyDescent="0.25">
      <c r="A45" s="191" t="s">
        <v>25</v>
      </c>
      <c r="B45" s="187"/>
      <c r="C45" s="188"/>
      <c r="D45" s="16"/>
      <c r="E45" s="16"/>
      <c r="F45" s="16">
        <v>200</v>
      </c>
      <c r="G45" s="16">
        <v>200</v>
      </c>
      <c r="H45" s="16"/>
      <c r="I45" s="16"/>
      <c r="J45" s="142"/>
      <c r="K45" s="53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ht="14.25" customHeight="1" x14ac:dyDescent="0.25">
      <c r="A46" s="155" t="s">
        <v>196</v>
      </c>
      <c r="B46" s="156"/>
      <c r="C46" s="157"/>
      <c r="D46" s="15" t="s">
        <v>197</v>
      </c>
      <c r="E46" s="15">
        <v>120</v>
      </c>
      <c r="F46" s="15"/>
      <c r="G46" s="15"/>
      <c r="H46" s="15">
        <v>21.45</v>
      </c>
      <c r="I46" s="15">
        <v>10.89</v>
      </c>
      <c r="J46" s="15">
        <v>8.36</v>
      </c>
      <c r="K46" s="15">
        <v>231</v>
      </c>
      <c r="L46" s="15">
        <v>0.11</v>
      </c>
      <c r="M46" s="15">
        <v>8.2100000000000009</v>
      </c>
      <c r="N46" s="15">
        <v>12.8</v>
      </c>
      <c r="O46" s="15">
        <v>0.11</v>
      </c>
      <c r="P46" s="57">
        <f>SUM(P48:P56)</f>
        <v>1.536</v>
      </c>
      <c r="Q46" s="57">
        <f t="shared" ref="Q46:S46" si="8">SUM(Q48:Q56)</f>
        <v>0.2326</v>
      </c>
      <c r="R46" s="57">
        <f t="shared" si="8"/>
        <v>0</v>
      </c>
      <c r="S46" s="57">
        <f t="shared" si="8"/>
        <v>1.0826</v>
      </c>
      <c r="T46" s="15">
        <v>85.95</v>
      </c>
      <c r="U46" s="15">
        <v>715.46</v>
      </c>
      <c r="V46" s="15">
        <v>356.68</v>
      </c>
      <c r="W46" s="15">
        <v>106.77</v>
      </c>
      <c r="X46" s="15">
        <v>1.87</v>
      </c>
    </row>
    <row r="47" spans="1:24" ht="12.75" customHeight="1" x14ac:dyDescent="0.25">
      <c r="A47" s="155" t="s">
        <v>198</v>
      </c>
      <c r="B47" s="156"/>
      <c r="C47" s="157"/>
      <c r="D47" s="15"/>
      <c r="E47" s="15">
        <v>100</v>
      </c>
      <c r="F47" s="15"/>
      <c r="G47" s="15"/>
      <c r="H47" s="15"/>
      <c r="I47" s="15"/>
      <c r="J47" s="15"/>
      <c r="K47" s="1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2.75" customHeight="1" x14ac:dyDescent="0.25">
      <c r="A48" s="186" t="s">
        <v>312</v>
      </c>
      <c r="B48" s="192"/>
      <c r="C48" s="193"/>
      <c r="D48" s="16"/>
      <c r="E48" s="16"/>
      <c r="F48" s="16">
        <v>153.6</v>
      </c>
      <c r="G48" s="16">
        <v>146.4</v>
      </c>
      <c r="H48" s="16"/>
      <c r="I48" s="16"/>
      <c r="J48" s="16"/>
      <c r="K48" s="16"/>
      <c r="L48" s="16"/>
      <c r="M48" s="16"/>
      <c r="N48" s="16"/>
      <c r="O48" s="16"/>
      <c r="P48" s="16">
        <v>1.536</v>
      </c>
      <c r="Q48" s="16">
        <v>0.23039999999999999</v>
      </c>
      <c r="R48" s="16"/>
      <c r="S48" s="16">
        <v>1.0751999999999999</v>
      </c>
      <c r="T48" s="16"/>
      <c r="U48" s="16"/>
      <c r="V48" s="16"/>
      <c r="W48" s="16"/>
      <c r="X48" s="16"/>
    </row>
    <row r="49" spans="1:24" x14ac:dyDescent="0.25">
      <c r="A49" s="191" t="s">
        <v>46</v>
      </c>
      <c r="B49" s="187"/>
      <c r="C49" s="188"/>
      <c r="D49" s="16"/>
      <c r="E49" s="16"/>
      <c r="F49" s="16">
        <v>6</v>
      </c>
      <c r="G49" s="16">
        <v>6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</row>
    <row r="50" spans="1:24" x14ac:dyDescent="0.25">
      <c r="A50" s="186" t="s">
        <v>45</v>
      </c>
      <c r="B50" s="192"/>
      <c r="C50" s="193"/>
      <c r="D50" s="16"/>
      <c r="E50" s="16"/>
      <c r="F50" s="16">
        <v>8</v>
      </c>
      <c r="G50" s="16">
        <v>8</v>
      </c>
      <c r="H50" s="16"/>
      <c r="I50" s="16"/>
      <c r="J50" s="16"/>
      <c r="K50" s="16"/>
      <c r="L50" s="16"/>
      <c r="M50" s="16"/>
      <c r="N50" s="16"/>
      <c r="O50" s="16"/>
      <c r="P50" s="15"/>
      <c r="Q50" s="15"/>
      <c r="R50" s="15"/>
      <c r="S50" s="15"/>
      <c r="T50" s="16"/>
      <c r="U50" s="16"/>
      <c r="V50" s="16"/>
      <c r="W50" s="16"/>
      <c r="X50" s="16"/>
    </row>
    <row r="51" spans="1:24" x14ac:dyDescent="0.25">
      <c r="A51" s="186" t="s">
        <v>114</v>
      </c>
      <c r="B51" s="192"/>
      <c r="C51" s="193"/>
      <c r="D51" s="16"/>
      <c r="E51" s="16"/>
      <c r="F51" s="16">
        <v>0.2</v>
      </c>
      <c r="G51" s="16">
        <v>0.2</v>
      </c>
      <c r="H51" s="16"/>
      <c r="I51" s="102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</row>
    <row r="52" spans="1:24" x14ac:dyDescent="0.25">
      <c r="A52" s="186" t="s">
        <v>23</v>
      </c>
      <c r="B52" s="192"/>
      <c r="C52" s="193"/>
      <c r="D52" s="16"/>
      <c r="E52" s="16"/>
      <c r="F52" s="16">
        <v>1.6</v>
      </c>
      <c r="G52" s="16">
        <v>1.6</v>
      </c>
      <c r="H52" s="16"/>
      <c r="I52" s="102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</row>
    <row r="53" spans="1:24" x14ac:dyDescent="0.25">
      <c r="A53" s="191" t="s">
        <v>44</v>
      </c>
      <c r="B53" s="187"/>
      <c r="C53" s="188"/>
      <c r="D53" s="16"/>
      <c r="E53" s="16"/>
      <c r="F53" s="16">
        <v>19.8</v>
      </c>
      <c r="G53" s="16">
        <v>16</v>
      </c>
      <c r="H53" s="16"/>
      <c r="I53" s="102"/>
      <c r="J53" s="16"/>
      <c r="K53" s="16"/>
      <c r="L53" s="16"/>
      <c r="M53" s="16"/>
      <c r="N53" s="16"/>
      <c r="O53" s="16"/>
      <c r="P53" s="16"/>
      <c r="Q53" s="16"/>
      <c r="R53" s="16"/>
      <c r="S53" s="16">
        <v>6.1000000000000004E-3</v>
      </c>
      <c r="T53" s="16"/>
      <c r="U53" s="16"/>
      <c r="V53" s="16"/>
      <c r="W53" s="16"/>
      <c r="X53" s="16"/>
    </row>
    <row r="54" spans="1:24" x14ac:dyDescent="0.25">
      <c r="A54" s="186" t="s">
        <v>43</v>
      </c>
      <c r="B54" s="192"/>
      <c r="C54" s="193"/>
      <c r="D54" s="15"/>
      <c r="E54" s="15"/>
      <c r="F54" s="16">
        <v>43</v>
      </c>
      <c r="G54" s="16">
        <v>36</v>
      </c>
      <c r="H54" s="15"/>
      <c r="I54" s="15"/>
      <c r="J54" s="15"/>
      <c r="K54" s="15"/>
      <c r="L54" s="16"/>
      <c r="M54" s="16"/>
      <c r="N54" s="16"/>
      <c r="O54" s="16"/>
      <c r="P54" s="16"/>
      <c r="Q54" s="16">
        <v>2.2000000000000001E-3</v>
      </c>
      <c r="R54" s="16"/>
      <c r="S54" s="16">
        <v>1.2999999999999999E-3</v>
      </c>
      <c r="T54" s="16"/>
      <c r="U54" s="16"/>
      <c r="V54" s="16"/>
      <c r="W54" s="16"/>
      <c r="X54" s="16"/>
    </row>
    <row r="55" spans="1:24" x14ac:dyDescent="0.25">
      <c r="A55" s="186" t="s">
        <v>49</v>
      </c>
      <c r="B55" s="192"/>
      <c r="C55" s="193"/>
      <c r="D55" s="16"/>
      <c r="E55" s="16"/>
      <c r="F55" s="16">
        <v>0.02</v>
      </c>
      <c r="G55" s="103">
        <v>0.02</v>
      </c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</row>
    <row r="56" spans="1:24" x14ac:dyDescent="0.25">
      <c r="A56" s="186" t="s">
        <v>25</v>
      </c>
      <c r="B56" s="192"/>
      <c r="C56" s="193"/>
      <c r="D56" s="16"/>
      <c r="E56" s="16"/>
      <c r="F56" s="16">
        <v>38</v>
      </c>
      <c r="G56" s="16">
        <v>38</v>
      </c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</row>
    <row r="57" spans="1:24" ht="12.75" customHeight="1" x14ac:dyDescent="0.25">
      <c r="A57" s="206" t="s">
        <v>110</v>
      </c>
      <c r="B57" s="206"/>
      <c r="C57" s="206"/>
      <c r="D57" s="144" t="s">
        <v>240</v>
      </c>
      <c r="E57" s="15">
        <v>180</v>
      </c>
      <c r="F57" s="20"/>
      <c r="G57" s="20"/>
      <c r="H57" s="15">
        <v>3.46</v>
      </c>
      <c r="I57" s="15">
        <v>6.79</v>
      </c>
      <c r="J57" s="15">
        <v>23.98</v>
      </c>
      <c r="K57" s="15">
        <v>179.97</v>
      </c>
      <c r="L57" s="15">
        <v>0.188</v>
      </c>
      <c r="M57" s="15">
        <v>24.71</v>
      </c>
      <c r="N57" s="15">
        <v>34.28</v>
      </c>
      <c r="O57" s="15">
        <v>0.12</v>
      </c>
      <c r="P57" s="57">
        <f>SUM(P58:P60)</f>
        <v>0.105</v>
      </c>
      <c r="Q57" s="57">
        <f t="shared" ref="Q57:S57" si="9">SUM(Q58:Q60)</f>
        <v>1.06E-2</v>
      </c>
      <c r="R57" s="57">
        <f t="shared" si="9"/>
        <v>0</v>
      </c>
      <c r="S57" s="57">
        <f t="shared" si="9"/>
        <v>0.74399999999999999</v>
      </c>
      <c r="T57" s="15">
        <v>23.41</v>
      </c>
      <c r="U57" s="15">
        <v>854.67</v>
      </c>
      <c r="V57" s="15">
        <v>95.62</v>
      </c>
      <c r="W57" s="15">
        <v>34.83</v>
      </c>
      <c r="X57" s="15">
        <v>1.4</v>
      </c>
    </row>
    <row r="58" spans="1:24" ht="13.5" customHeight="1" x14ac:dyDescent="0.25">
      <c r="A58" s="218" t="s">
        <v>42</v>
      </c>
      <c r="B58" s="218"/>
      <c r="C58" s="218"/>
      <c r="D58" s="142"/>
      <c r="E58" s="16"/>
      <c r="F58" s="40">
        <v>248</v>
      </c>
      <c r="G58" s="40">
        <v>185</v>
      </c>
      <c r="H58" s="40"/>
      <c r="I58" s="40"/>
      <c r="J58" s="40"/>
      <c r="K58" s="77"/>
      <c r="L58" s="40"/>
      <c r="M58" s="40"/>
      <c r="N58" s="40"/>
      <c r="O58" s="40"/>
      <c r="P58" s="16"/>
      <c r="Q58" s="16">
        <v>9.9000000000000008E-3</v>
      </c>
      <c r="R58" s="16"/>
      <c r="S58" s="16">
        <v>0.74399999999999999</v>
      </c>
      <c r="T58" s="40"/>
      <c r="U58" s="40"/>
      <c r="V58" s="40"/>
      <c r="W58" s="40"/>
      <c r="X58" s="40"/>
    </row>
    <row r="59" spans="1:24" ht="13.5" customHeight="1" x14ac:dyDescent="0.25">
      <c r="A59" s="218" t="s">
        <v>24</v>
      </c>
      <c r="B59" s="218"/>
      <c r="C59" s="218"/>
      <c r="D59" s="142"/>
      <c r="E59" s="16"/>
      <c r="F59" s="40">
        <v>7</v>
      </c>
      <c r="G59" s="40">
        <v>7</v>
      </c>
      <c r="H59" s="40"/>
      <c r="I59" s="40"/>
      <c r="J59" s="40"/>
      <c r="K59" s="77"/>
      <c r="L59" s="40"/>
      <c r="M59" s="40"/>
      <c r="N59" s="40"/>
      <c r="O59" s="40"/>
      <c r="P59" s="17">
        <v>0.105</v>
      </c>
      <c r="Q59" s="17">
        <v>6.9999999999999999E-4</v>
      </c>
      <c r="R59" s="15"/>
      <c r="S59" s="15"/>
      <c r="T59" s="40"/>
      <c r="U59" s="40"/>
      <c r="V59" s="40"/>
      <c r="W59" s="40"/>
      <c r="X59" s="40"/>
    </row>
    <row r="60" spans="1:24" ht="15" customHeight="1" x14ac:dyDescent="0.25">
      <c r="A60" s="218" t="s">
        <v>25</v>
      </c>
      <c r="B60" s="218"/>
      <c r="C60" s="218"/>
      <c r="D60" s="142"/>
      <c r="E60" s="16"/>
      <c r="F60" s="40">
        <v>129.5</v>
      </c>
      <c r="G60" s="40">
        <v>129.5</v>
      </c>
      <c r="H60" s="40"/>
      <c r="I60" s="40"/>
      <c r="J60" s="40"/>
      <c r="K60" s="77"/>
      <c r="L60" s="40"/>
      <c r="M60" s="40"/>
      <c r="N60" s="40"/>
      <c r="O60" s="40"/>
      <c r="P60" s="16"/>
      <c r="Q60" s="16"/>
      <c r="R60" s="16"/>
      <c r="S60" s="16"/>
      <c r="T60" s="40"/>
      <c r="U60" s="40"/>
      <c r="V60" s="40"/>
      <c r="W60" s="40"/>
      <c r="X60" s="40"/>
    </row>
    <row r="61" spans="1:24" ht="12" customHeight="1" x14ac:dyDescent="0.25">
      <c r="A61" s="155" t="s">
        <v>116</v>
      </c>
      <c r="B61" s="156"/>
      <c r="C61" s="157"/>
      <c r="D61" s="15" t="s">
        <v>117</v>
      </c>
      <c r="E61" s="15">
        <v>200</v>
      </c>
      <c r="F61" s="15"/>
      <c r="G61" s="15"/>
      <c r="H61" s="15">
        <v>0.66</v>
      </c>
      <c r="I61" s="15">
        <v>0.09</v>
      </c>
      <c r="J61" s="15">
        <v>32.01</v>
      </c>
      <c r="K61" s="54">
        <v>132.80000000000001</v>
      </c>
      <c r="L61" s="15">
        <v>1.6E-2</v>
      </c>
      <c r="M61" s="15">
        <v>0.72</v>
      </c>
      <c r="N61" s="15">
        <v>0</v>
      </c>
      <c r="O61" s="15">
        <v>0.02</v>
      </c>
      <c r="P61" s="15">
        <f>SUM(P62:P65)</f>
        <v>0</v>
      </c>
      <c r="Q61" s="15">
        <f t="shared" ref="Q61:S61" si="10">SUM(Q62:Q65)</f>
        <v>0</v>
      </c>
      <c r="R61" s="15">
        <f t="shared" si="10"/>
        <v>0</v>
      </c>
      <c r="S61" s="15">
        <f t="shared" si="10"/>
        <v>0</v>
      </c>
      <c r="T61" s="15">
        <v>32.479999999999997</v>
      </c>
      <c r="U61" s="15">
        <v>229.8</v>
      </c>
      <c r="V61" s="15">
        <v>23.44</v>
      </c>
      <c r="W61" s="15">
        <v>17.46</v>
      </c>
      <c r="X61" s="15">
        <v>0.69</v>
      </c>
    </row>
    <row r="62" spans="1:24" x14ac:dyDescent="0.25">
      <c r="A62" s="191" t="s">
        <v>118</v>
      </c>
      <c r="B62" s="187"/>
      <c r="C62" s="188"/>
      <c r="D62" s="17"/>
      <c r="E62" s="17"/>
      <c r="F62" s="17">
        <v>20</v>
      </c>
      <c r="G62" s="17">
        <v>20</v>
      </c>
      <c r="H62" s="17"/>
      <c r="I62" s="17"/>
      <c r="J62" s="17"/>
      <c r="K62" s="17"/>
      <c r="L62" s="17"/>
      <c r="M62" s="17"/>
      <c r="N62" s="17"/>
      <c r="O62" s="17"/>
      <c r="P62" s="16"/>
      <c r="Q62" s="16"/>
      <c r="R62" s="16"/>
      <c r="S62" s="16"/>
      <c r="T62" s="17"/>
      <c r="U62" s="17"/>
      <c r="V62" s="17"/>
      <c r="W62" s="17"/>
      <c r="X62" s="17"/>
    </row>
    <row r="63" spans="1:24" x14ac:dyDescent="0.25">
      <c r="A63" s="222" t="s">
        <v>23</v>
      </c>
      <c r="B63" s="228"/>
      <c r="C63" s="228"/>
      <c r="D63" s="17"/>
      <c r="E63" s="17"/>
      <c r="F63" s="17">
        <v>10</v>
      </c>
      <c r="G63" s="17">
        <v>10</v>
      </c>
      <c r="H63" s="17"/>
      <c r="I63" s="17"/>
      <c r="J63" s="17"/>
      <c r="K63" s="17"/>
      <c r="L63" s="17"/>
      <c r="M63" s="17"/>
      <c r="N63" s="17"/>
      <c r="O63" s="17"/>
      <c r="P63" s="16"/>
      <c r="Q63" s="16"/>
      <c r="R63" s="16"/>
      <c r="S63" s="16"/>
      <c r="T63" s="17"/>
      <c r="U63" s="17"/>
      <c r="V63" s="17"/>
      <c r="W63" s="17"/>
      <c r="X63" s="17"/>
    </row>
    <row r="64" spans="1:24" x14ac:dyDescent="0.25">
      <c r="A64" s="191" t="s">
        <v>114</v>
      </c>
      <c r="B64" s="187"/>
      <c r="C64" s="188"/>
      <c r="D64" s="17"/>
      <c r="E64" s="17"/>
      <c r="F64" s="17">
        <v>0.2</v>
      </c>
      <c r="G64" s="17">
        <v>0.2</v>
      </c>
      <c r="H64" s="17"/>
      <c r="I64" s="17"/>
      <c r="J64" s="17"/>
      <c r="K64" s="17"/>
      <c r="L64" s="17"/>
      <c r="M64" s="17"/>
      <c r="N64" s="17"/>
      <c r="O64" s="17"/>
      <c r="P64" s="16"/>
      <c r="Q64" s="16"/>
      <c r="R64" s="16"/>
      <c r="S64" s="16"/>
      <c r="T64" s="17"/>
      <c r="U64" s="17"/>
      <c r="V64" s="17"/>
      <c r="W64" s="17"/>
      <c r="X64" s="17"/>
    </row>
    <row r="65" spans="1:24" ht="14.25" customHeight="1" x14ac:dyDescent="0.25">
      <c r="A65" s="191" t="s">
        <v>25</v>
      </c>
      <c r="B65" s="187"/>
      <c r="C65" s="188"/>
      <c r="D65" s="17"/>
      <c r="E65" s="17"/>
      <c r="F65" s="17">
        <v>200</v>
      </c>
      <c r="G65" s="17">
        <v>200</v>
      </c>
      <c r="H65" s="17"/>
      <c r="I65" s="17"/>
      <c r="J65" s="17"/>
      <c r="K65" s="17"/>
      <c r="L65" s="17"/>
      <c r="M65" s="17"/>
      <c r="N65" s="17"/>
      <c r="O65" s="17"/>
      <c r="P65" s="16"/>
      <c r="Q65" s="16"/>
      <c r="R65" s="16"/>
      <c r="S65" s="16"/>
      <c r="T65" s="17"/>
      <c r="U65" s="17"/>
      <c r="V65" s="17"/>
      <c r="W65" s="17"/>
      <c r="X65" s="17"/>
    </row>
    <row r="66" spans="1:24" ht="13.5" customHeight="1" x14ac:dyDescent="0.25">
      <c r="A66" s="207" t="s">
        <v>244</v>
      </c>
      <c r="B66" s="208"/>
      <c r="C66" s="209"/>
      <c r="D66" s="15"/>
      <c r="E66" s="15">
        <v>5</v>
      </c>
      <c r="F66" s="57"/>
      <c r="G66" s="47"/>
      <c r="H66" s="15"/>
      <c r="I66" s="15"/>
      <c r="J66" s="15"/>
      <c r="K66" s="54"/>
      <c r="L66" s="16"/>
      <c r="M66" s="16"/>
      <c r="N66" s="16"/>
      <c r="O66" s="16"/>
      <c r="P66" s="16"/>
      <c r="Q66" s="57">
        <v>2.3E-3</v>
      </c>
      <c r="R66" s="16"/>
      <c r="S66" s="16"/>
      <c r="T66" s="16"/>
      <c r="U66" s="16"/>
      <c r="V66" s="16"/>
      <c r="W66" s="16"/>
      <c r="X66" s="16"/>
    </row>
    <row r="67" spans="1:24" ht="12.75" customHeight="1" x14ac:dyDescent="0.25">
      <c r="A67" s="155" t="s">
        <v>30</v>
      </c>
      <c r="B67" s="156"/>
      <c r="C67" s="157"/>
      <c r="D67" s="61"/>
      <c r="E67" s="24">
        <v>90</v>
      </c>
      <c r="F67" s="24">
        <v>90</v>
      </c>
      <c r="G67" s="24"/>
      <c r="H67" s="24">
        <v>7.11</v>
      </c>
      <c r="I67" s="24">
        <v>0.9</v>
      </c>
      <c r="J67" s="24">
        <v>43.47</v>
      </c>
      <c r="K67" s="24">
        <v>211.5</v>
      </c>
      <c r="L67" s="21">
        <v>0.14000000000000001</v>
      </c>
      <c r="M67" s="21">
        <v>0</v>
      </c>
      <c r="N67" s="21">
        <v>0</v>
      </c>
      <c r="O67" s="21">
        <v>0.05</v>
      </c>
      <c r="P67" s="15">
        <v>0</v>
      </c>
      <c r="Q67" s="15">
        <v>5.0000000000000001E-3</v>
      </c>
      <c r="R67" s="15">
        <v>1.9800000000000002E-2</v>
      </c>
      <c r="S67" s="15">
        <v>2.5999999999999999E-2</v>
      </c>
      <c r="T67" s="21">
        <v>20.7</v>
      </c>
      <c r="U67" s="21">
        <v>119.71</v>
      </c>
      <c r="V67" s="21">
        <v>78.3</v>
      </c>
      <c r="W67" s="21">
        <v>29.7</v>
      </c>
      <c r="X67" s="21">
        <v>1.8</v>
      </c>
    </row>
    <row r="68" spans="1:24" x14ac:dyDescent="0.25">
      <c r="A68" s="155" t="s">
        <v>268</v>
      </c>
      <c r="B68" s="156"/>
      <c r="C68" s="157"/>
      <c r="D68" s="16"/>
      <c r="E68" s="15">
        <v>60</v>
      </c>
      <c r="F68" s="15"/>
      <c r="G68" s="15"/>
      <c r="H68" s="20">
        <v>4.62</v>
      </c>
      <c r="I68" s="20">
        <v>0.84</v>
      </c>
      <c r="J68" s="20">
        <v>22.63</v>
      </c>
      <c r="K68" s="126">
        <v>120.65</v>
      </c>
      <c r="L68" s="15">
        <v>0.12</v>
      </c>
      <c r="M68" s="15">
        <v>0</v>
      </c>
      <c r="N68" s="15">
        <v>0</v>
      </c>
      <c r="O68" s="15">
        <v>0.05</v>
      </c>
      <c r="P68" s="57">
        <v>0</v>
      </c>
      <c r="Q68" s="57">
        <v>3.3999999999999998E-3</v>
      </c>
      <c r="R68" s="57">
        <v>0</v>
      </c>
      <c r="S68" s="57">
        <v>0</v>
      </c>
      <c r="T68" s="15">
        <v>9.9</v>
      </c>
      <c r="U68" s="15">
        <v>146.47999999999999</v>
      </c>
      <c r="V68" s="15">
        <v>116.45</v>
      </c>
      <c r="W68" s="15">
        <v>34.21</v>
      </c>
      <c r="X68" s="15">
        <v>2.7</v>
      </c>
    </row>
    <row r="69" spans="1:24" x14ac:dyDescent="0.25">
      <c r="A69" s="155" t="s">
        <v>261</v>
      </c>
      <c r="B69" s="156"/>
      <c r="C69" s="157"/>
      <c r="D69" s="16"/>
      <c r="E69" s="15">
        <f>SUM(E32:E68)</f>
        <v>1010</v>
      </c>
      <c r="F69" s="15"/>
      <c r="G69" s="15"/>
      <c r="H69" s="15">
        <f t="shared" ref="H69:O69" si="11">SUM(H32:H68)</f>
        <v>40.86</v>
      </c>
      <c r="I69" s="15">
        <f t="shared" si="11"/>
        <v>24.619999999999997</v>
      </c>
      <c r="J69" s="15">
        <f t="shared" si="11"/>
        <v>144.60999999999999</v>
      </c>
      <c r="K69" s="15">
        <f t="shared" si="11"/>
        <v>1003.67</v>
      </c>
      <c r="L69" s="15">
        <f t="shared" si="11"/>
        <v>0.66900000000000004</v>
      </c>
      <c r="M69" s="15">
        <f t="shared" si="11"/>
        <v>40.340000000000003</v>
      </c>
      <c r="N69" s="15">
        <f t="shared" si="11"/>
        <v>47.08</v>
      </c>
      <c r="O69" s="15">
        <f t="shared" si="11"/>
        <v>0.41</v>
      </c>
      <c r="P69" s="57">
        <f>SUM(P68+P67+P66+P61+P57+P46+P32)</f>
        <v>1.6447000000000001</v>
      </c>
      <c r="Q69" s="57">
        <f t="shared" ref="Q69:S69" si="12">SUM(Q68+Q67+Q66+Q61+Q57+Q46+Q32)</f>
        <v>0.25864000000000004</v>
      </c>
      <c r="R69" s="57">
        <f t="shared" si="12"/>
        <v>3.0790000000000001E-2</v>
      </c>
      <c r="S69" s="57">
        <f t="shared" si="12"/>
        <v>1.8611</v>
      </c>
      <c r="T69" s="15">
        <f>SUM(T32:T68)</f>
        <v>226.60999999999999</v>
      </c>
      <c r="U69" s="15">
        <f>SUM(U32:U68)</f>
        <v>2531.69</v>
      </c>
      <c r="V69" s="15">
        <f>SUM(V32:V68)</f>
        <v>769.99</v>
      </c>
      <c r="W69" s="15">
        <f>SUM(W32:W68)</f>
        <v>257.42</v>
      </c>
      <c r="X69" s="15">
        <f>SUM(X32:X68)</f>
        <v>10.18</v>
      </c>
    </row>
    <row r="70" spans="1:24" x14ac:dyDescent="0.25">
      <c r="A70" s="191"/>
      <c r="B70" s="187"/>
      <c r="C70" s="188"/>
      <c r="D70" s="197" t="s">
        <v>60</v>
      </c>
      <c r="E70" s="213"/>
      <c r="F70" s="213"/>
      <c r="G70" s="214"/>
      <c r="H70" s="16"/>
      <c r="I70" s="16"/>
      <c r="J70" s="16"/>
      <c r="K70" s="53"/>
      <c r="L70" s="16"/>
      <c r="M70" s="16"/>
      <c r="N70" s="16"/>
      <c r="O70" s="16"/>
      <c r="P70" s="15"/>
      <c r="Q70" s="15"/>
      <c r="R70" s="15"/>
      <c r="S70" s="15"/>
      <c r="T70" s="16"/>
      <c r="U70" s="16"/>
      <c r="V70" s="16"/>
      <c r="W70" s="16"/>
      <c r="X70" s="16"/>
    </row>
    <row r="71" spans="1:24" ht="13.5" customHeight="1" x14ac:dyDescent="0.25">
      <c r="A71" s="250" t="s">
        <v>220</v>
      </c>
      <c r="B71" s="250"/>
      <c r="C71" s="250"/>
      <c r="D71" s="15" t="s">
        <v>221</v>
      </c>
      <c r="E71" s="15">
        <v>100</v>
      </c>
      <c r="F71" s="15"/>
      <c r="G71" s="15"/>
      <c r="H71" s="15">
        <v>15.8</v>
      </c>
      <c r="I71" s="15">
        <v>16.239999999999998</v>
      </c>
      <c r="J71" s="15">
        <v>88.96</v>
      </c>
      <c r="K71" s="141">
        <v>566</v>
      </c>
      <c r="L71" s="15">
        <v>2.2799999999999998</v>
      </c>
      <c r="M71" s="15">
        <v>0</v>
      </c>
      <c r="N71" s="15">
        <v>28</v>
      </c>
      <c r="O71" s="15">
        <v>0.16</v>
      </c>
      <c r="P71" s="15">
        <f>SUM(P72:P80)</f>
        <v>1.0414999999999999</v>
      </c>
      <c r="Q71" s="15">
        <f t="shared" ref="Q71:S71" si="13">SUM(Q72:Q80)</f>
        <v>3.4400000000000003E-3</v>
      </c>
      <c r="R71" s="15">
        <f t="shared" si="13"/>
        <v>4.5999999999999999E-3</v>
      </c>
      <c r="S71" s="15">
        <f t="shared" si="13"/>
        <v>1.8099999999999998E-2</v>
      </c>
      <c r="T71" s="15">
        <v>44.8</v>
      </c>
      <c r="U71" s="15">
        <v>220.4</v>
      </c>
      <c r="V71" s="15">
        <v>153.19999999999999</v>
      </c>
      <c r="W71" s="15">
        <v>56.8</v>
      </c>
      <c r="X71" s="15">
        <v>2.8</v>
      </c>
    </row>
    <row r="72" spans="1:24" x14ac:dyDescent="0.25">
      <c r="A72" s="186" t="s">
        <v>54</v>
      </c>
      <c r="B72" s="192"/>
      <c r="C72" s="193"/>
      <c r="D72" s="15"/>
      <c r="E72" s="15"/>
      <c r="F72" s="16">
        <v>65.5</v>
      </c>
      <c r="G72" s="16">
        <v>65.5</v>
      </c>
      <c r="H72" s="15"/>
      <c r="I72" s="15"/>
      <c r="J72" s="15"/>
      <c r="K72" s="141"/>
      <c r="L72" s="16"/>
      <c r="M72" s="16"/>
      <c r="N72" s="16"/>
      <c r="O72" s="16"/>
      <c r="P72" s="16"/>
      <c r="Q72" s="16">
        <v>1.2999999999999999E-3</v>
      </c>
      <c r="R72" s="16">
        <v>3.8999999999999998E-3</v>
      </c>
      <c r="S72" s="16">
        <v>1.44E-2</v>
      </c>
      <c r="T72" s="16"/>
      <c r="U72" s="16"/>
      <c r="V72" s="16"/>
      <c r="W72" s="16"/>
      <c r="X72" s="16"/>
    </row>
    <row r="73" spans="1:24" ht="13.5" customHeight="1" x14ac:dyDescent="0.25">
      <c r="A73" s="186" t="s">
        <v>159</v>
      </c>
      <c r="B73" s="192"/>
      <c r="C73" s="193"/>
      <c r="D73" s="15"/>
      <c r="E73" s="15"/>
      <c r="F73" s="16">
        <v>2</v>
      </c>
      <c r="G73" s="16">
        <v>2</v>
      </c>
      <c r="H73" s="15"/>
      <c r="I73" s="15"/>
      <c r="J73" s="15"/>
      <c r="K73" s="141"/>
      <c r="L73" s="16"/>
      <c r="M73" s="16"/>
      <c r="N73" s="16"/>
      <c r="O73" s="16"/>
      <c r="P73" s="17"/>
      <c r="Q73" s="17">
        <v>4.0000000000000003E-5</v>
      </c>
      <c r="R73" s="17">
        <v>1E-4</v>
      </c>
      <c r="S73" s="17">
        <v>4.0000000000000002E-4</v>
      </c>
      <c r="T73" s="16"/>
      <c r="U73" s="16"/>
      <c r="V73" s="16"/>
      <c r="W73" s="16"/>
      <c r="X73" s="16"/>
    </row>
    <row r="74" spans="1:24" ht="14.25" customHeight="1" x14ac:dyDescent="0.25">
      <c r="A74" s="186" t="s">
        <v>66</v>
      </c>
      <c r="B74" s="192"/>
      <c r="C74" s="193"/>
      <c r="D74" s="15"/>
      <c r="E74" s="15"/>
      <c r="F74" s="16">
        <v>8.5</v>
      </c>
      <c r="G74" s="16">
        <v>8.5</v>
      </c>
      <c r="H74" s="15"/>
      <c r="I74" s="15"/>
      <c r="J74" s="15"/>
      <c r="K74" s="141"/>
      <c r="L74" s="16"/>
      <c r="M74" s="16"/>
      <c r="N74" s="16"/>
      <c r="O74" s="16"/>
      <c r="P74" s="16">
        <v>0.90949999999999998</v>
      </c>
      <c r="Q74" s="16"/>
      <c r="R74" s="16"/>
      <c r="S74" s="16"/>
      <c r="T74" s="16"/>
      <c r="U74" s="16"/>
      <c r="V74" s="16"/>
      <c r="W74" s="16"/>
      <c r="X74" s="16"/>
    </row>
    <row r="75" spans="1:24" ht="13.5" customHeight="1" x14ac:dyDescent="0.25">
      <c r="A75" s="186" t="s">
        <v>68</v>
      </c>
      <c r="B75" s="192"/>
      <c r="C75" s="193"/>
      <c r="D75" s="15"/>
      <c r="E75" s="15"/>
      <c r="F75" s="16">
        <v>4</v>
      </c>
      <c r="G75" s="16">
        <v>4</v>
      </c>
      <c r="H75" s="15"/>
      <c r="I75" s="15"/>
      <c r="J75" s="15"/>
      <c r="K75" s="141"/>
      <c r="L75" s="16"/>
      <c r="M75" s="16"/>
      <c r="N75" s="16"/>
      <c r="O75" s="16"/>
      <c r="P75" s="146">
        <v>8.7999999999999995E-2</v>
      </c>
      <c r="Q75" s="146">
        <v>1.4E-3</v>
      </c>
      <c r="R75" s="146">
        <v>4.0000000000000002E-4</v>
      </c>
      <c r="S75" s="146">
        <v>2.2000000000000001E-3</v>
      </c>
      <c r="T75" s="16"/>
      <c r="U75" s="16"/>
      <c r="V75" s="16"/>
      <c r="W75" s="16"/>
      <c r="X75" s="16"/>
    </row>
    <row r="76" spans="1:24" ht="12.75" customHeight="1" x14ac:dyDescent="0.25">
      <c r="A76" s="186" t="s">
        <v>222</v>
      </c>
      <c r="B76" s="192"/>
      <c r="C76" s="193"/>
      <c r="D76" s="15"/>
      <c r="E76" s="15"/>
      <c r="F76" s="16">
        <v>2</v>
      </c>
      <c r="G76" s="16">
        <v>2</v>
      </c>
      <c r="H76" s="15"/>
      <c r="I76" s="15"/>
      <c r="J76" s="15"/>
      <c r="K76" s="141"/>
      <c r="L76" s="16"/>
      <c r="M76" s="16"/>
      <c r="N76" s="16"/>
      <c r="O76" s="16"/>
      <c r="P76" s="17">
        <v>4.3999999999999997E-2</v>
      </c>
      <c r="Q76" s="17">
        <v>6.9999999999999999E-4</v>
      </c>
      <c r="R76" s="17">
        <v>2.0000000000000001E-4</v>
      </c>
      <c r="S76" s="17">
        <v>1.1000000000000001E-3</v>
      </c>
      <c r="T76" s="16"/>
      <c r="U76" s="16"/>
      <c r="V76" s="16"/>
      <c r="W76" s="16"/>
      <c r="X76" s="16"/>
    </row>
    <row r="77" spans="1:24" ht="12.75" customHeight="1" x14ac:dyDescent="0.25">
      <c r="A77" s="186" t="s">
        <v>23</v>
      </c>
      <c r="B77" s="192"/>
      <c r="C77" s="193"/>
      <c r="D77" s="15"/>
      <c r="E77" s="15"/>
      <c r="F77" s="16">
        <v>11.5</v>
      </c>
      <c r="G77" s="16">
        <v>11.5</v>
      </c>
      <c r="H77" s="15"/>
      <c r="I77" s="15"/>
      <c r="J77" s="15"/>
      <c r="K77" s="141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ht="12.75" customHeight="1" x14ac:dyDescent="0.25">
      <c r="A78" s="186" t="s">
        <v>25</v>
      </c>
      <c r="B78" s="192"/>
      <c r="C78" s="193"/>
      <c r="D78" s="15"/>
      <c r="E78" s="15"/>
      <c r="F78" s="16">
        <v>30</v>
      </c>
      <c r="G78" s="16">
        <v>30</v>
      </c>
      <c r="H78" s="15"/>
      <c r="I78" s="15"/>
      <c r="J78" s="15"/>
      <c r="K78" s="141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</row>
    <row r="79" spans="1:24" ht="13.5" customHeight="1" x14ac:dyDescent="0.25">
      <c r="A79" s="186" t="s">
        <v>37</v>
      </c>
      <c r="B79" s="192"/>
      <c r="C79" s="193"/>
      <c r="D79" s="15"/>
      <c r="E79" s="15"/>
      <c r="F79" s="16">
        <v>0.05</v>
      </c>
      <c r="G79" s="16">
        <v>0.05</v>
      </c>
      <c r="H79" s="15"/>
      <c r="I79" s="15"/>
      <c r="J79" s="15"/>
      <c r="K79" s="141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</row>
    <row r="80" spans="1:24" ht="13.5" customHeight="1" x14ac:dyDescent="0.25">
      <c r="A80" s="186" t="s">
        <v>69</v>
      </c>
      <c r="B80" s="192"/>
      <c r="C80" s="193"/>
      <c r="D80" s="15"/>
      <c r="E80" s="15"/>
      <c r="F80" s="16">
        <v>0.5</v>
      </c>
      <c r="G80" s="16">
        <v>0.5</v>
      </c>
      <c r="H80" s="15"/>
      <c r="I80" s="15"/>
      <c r="J80" s="15"/>
      <c r="K80" s="141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</row>
    <row r="81" spans="1:24" x14ac:dyDescent="0.25">
      <c r="A81" s="206" t="s">
        <v>57</v>
      </c>
      <c r="B81" s="206"/>
      <c r="C81" s="206"/>
      <c r="D81" s="55" t="s">
        <v>58</v>
      </c>
      <c r="E81" s="20">
        <v>200</v>
      </c>
      <c r="F81" s="20"/>
      <c r="G81" s="20"/>
      <c r="H81" s="15">
        <v>1</v>
      </c>
      <c r="I81" s="15">
        <v>0</v>
      </c>
      <c r="J81" s="15">
        <v>20.2</v>
      </c>
      <c r="K81" s="15">
        <v>84.8</v>
      </c>
      <c r="L81" s="15">
        <v>0.02</v>
      </c>
      <c r="M81" s="15">
        <v>4</v>
      </c>
      <c r="N81" s="15">
        <v>0</v>
      </c>
      <c r="O81" s="15">
        <v>0.02</v>
      </c>
      <c r="P81" s="57">
        <v>0</v>
      </c>
      <c r="Q81" s="57">
        <v>0</v>
      </c>
      <c r="R81" s="57">
        <v>0</v>
      </c>
      <c r="S81" s="57">
        <v>0</v>
      </c>
      <c r="T81" s="15">
        <v>14</v>
      </c>
      <c r="U81" s="15">
        <v>240</v>
      </c>
      <c r="V81" s="15">
        <v>14</v>
      </c>
      <c r="W81" s="15">
        <v>8</v>
      </c>
      <c r="X81" s="15">
        <v>2.8</v>
      </c>
    </row>
    <row r="82" spans="1:24" x14ac:dyDescent="0.25">
      <c r="A82" s="155" t="s">
        <v>262</v>
      </c>
      <c r="B82" s="156"/>
      <c r="C82" s="157"/>
      <c r="D82" s="16"/>
      <c r="E82" s="15">
        <f t="shared" ref="E82" si="14">SUM(E71:E81)</f>
        <v>300</v>
      </c>
      <c r="F82" s="15"/>
      <c r="G82" s="15"/>
      <c r="H82" s="15">
        <f>SUM(H71:H81)</f>
        <v>16.8</v>
      </c>
      <c r="I82" s="15">
        <f t="shared" ref="I82:X82" si="15">SUM(I71:I81)</f>
        <v>16.239999999999998</v>
      </c>
      <c r="J82" s="15">
        <f t="shared" si="15"/>
        <v>109.16</v>
      </c>
      <c r="K82" s="15">
        <f t="shared" si="15"/>
        <v>650.79999999999995</v>
      </c>
      <c r="L82" s="15">
        <f t="shared" si="15"/>
        <v>2.2999999999999998</v>
      </c>
      <c r="M82" s="15">
        <f t="shared" si="15"/>
        <v>4</v>
      </c>
      <c r="N82" s="15">
        <f t="shared" si="15"/>
        <v>28</v>
      </c>
      <c r="O82" s="15">
        <f t="shared" si="15"/>
        <v>0.18</v>
      </c>
      <c r="P82" s="57">
        <f>SUM(P71+P81)</f>
        <v>1.0414999999999999</v>
      </c>
      <c r="Q82" s="57">
        <f t="shared" ref="Q82:S82" si="16">SUM(Q71+Q81)</f>
        <v>3.4400000000000003E-3</v>
      </c>
      <c r="R82" s="57">
        <f t="shared" si="16"/>
        <v>4.5999999999999999E-3</v>
      </c>
      <c r="S82" s="57">
        <f t="shared" si="16"/>
        <v>1.8099999999999998E-2</v>
      </c>
      <c r="T82" s="15">
        <f t="shared" si="15"/>
        <v>58.8</v>
      </c>
      <c r="U82" s="15">
        <f t="shared" si="15"/>
        <v>460.4</v>
      </c>
      <c r="V82" s="15">
        <f t="shared" si="15"/>
        <v>167.2</v>
      </c>
      <c r="W82" s="15">
        <f t="shared" si="15"/>
        <v>64.8</v>
      </c>
      <c r="X82" s="15">
        <f t="shared" si="15"/>
        <v>5.6</v>
      </c>
    </row>
    <row r="83" spans="1:24" ht="12.75" customHeight="1" x14ac:dyDescent="0.25">
      <c r="A83" s="191"/>
      <c r="B83" s="187"/>
      <c r="C83" s="188"/>
      <c r="D83" s="197" t="s">
        <v>70</v>
      </c>
      <c r="E83" s="213"/>
      <c r="F83" s="213"/>
      <c r="G83" s="214"/>
      <c r="H83" s="16"/>
      <c r="I83" s="16"/>
      <c r="J83" s="16"/>
      <c r="K83" s="53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x14ac:dyDescent="0.25">
      <c r="A84" s="155" t="s">
        <v>263</v>
      </c>
      <c r="B84" s="156"/>
      <c r="C84" s="157"/>
      <c r="D84" s="15" t="s">
        <v>160</v>
      </c>
      <c r="E84" s="15">
        <v>120</v>
      </c>
      <c r="F84" s="15"/>
      <c r="G84" s="15"/>
      <c r="H84" s="15">
        <v>18.190000000000001</v>
      </c>
      <c r="I84" s="15">
        <v>22.21</v>
      </c>
      <c r="J84" s="15">
        <v>3</v>
      </c>
      <c r="K84" s="15">
        <v>285</v>
      </c>
      <c r="L84" s="15">
        <v>0.09</v>
      </c>
      <c r="M84" s="15">
        <v>3.54</v>
      </c>
      <c r="N84" s="15">
        <v>90.75</v>
      </c>
      <c r="O84" s="15">
        <v>0.09</v>
      </c>
      <c r="P84" s="57">
        <f>SUM(P85:P89)</f>
        <v>0</v>
      </c>
      <c r="Q84" s="57">
        <f t="shared" ref="Q84:S84" si="17">SUM(Q85:Q89)</f>
        <v>0</v>
      </c>
      <c r="R84" s="57">
        <f t="shared" si="17"/>
        <v>2.419E-2</v>
      </c>
      <c r="S84" s="57">
        <f t="shared" si="17"/>
        <v>0.24380000000000002</v>
      </c>
      <c r="T84" s="15">
        <v>49.61</v>
      </c>
      <c r="U84" s="15">
        <v>239.55</v>
      </c>
      <c r="V84" s="15">
        <v>195</v>
      </c>
      <c r="W84" s="15">
        <v>23.55</v>
      </c>
      <c r="X84" s="15">
        <v>2.04</v>
      </c>
    </row>
    <row r="85" spans="1:24" x14ac:dyDescent="0.25">
      <c r="A85" s="155" t="s">
        <v>264</v>
      </c>
      <c r="B85" s="156"/>
      <c r="C85" s="157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6"/>
      <c r="Q85" s="16"/>
      <c r="R85" s="16"/>
      <c r="S85" s="16"/>
      <c r="T85" s="15"/>
      <c r="U85" s="15"/>
      <c r="V85" s="15"/>
      <c r="W85" s="15"/>
      <c r="X85" s="15"/>
    </row>
    <row r="86" spans="1:24" x14ac:dyDescent="0.25">
      <c r="A86" s="191" t="s">
        <v>265</v>
      </c>
      <c r="B86" s="187"/>
      <c r="C86" s="188"/>
      <c r="D86" s="16"/>
      <c r="E86" s="16"/>
      <c r="F86" s="16">
        <v>172.8</v>
      </c>
      <c r="G86" s="16">
        <v>172.8</v>
      </c>
      <c r="H86" s="16"/>
      <c r="I86" s="16"/>
      <c r="J86" s="16"/>
      <c r="K86" s="16"/>
      <c r="L86" s="16"/>
      <c r="M86" s="16"/>
      <c r="N86" s="16"/>
      <c r="O86" s="16"/>
      <c r="P86" s="17"/>
      <c r="Q86" s="17"/>
      <c r="R86" s="17">
        <v>2.419E-2</v>
      </c>
      <c r="S86" s="17">
        <v>0.2419</v>
      </c>
      <c r="T86" s="16"/>
      <c r="U86" s="16"/>
      <c r="V86" s="16"/>
      <c r="W86" s="16"/>
      <c r="X86" s="16"/>
    </row>
    <row r="87" spans="1:24" x14ac:dyDescent="0.25">
      <c r="A87" s="186" t="s">
        <v>44</v>
      </c>
      <c r="B87" s="192"/>
      <c r="C87" s="193"/>
      <c r="D87" s="16"/>
      <c r="E87" s="16"/>
      <c r="F87" s="16">
        <v>6</v>
      </c>
      <c r="G87" s="16">
        <v>4.8</v>
      </c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>
        <v>1.9E-3</v>
      </c>
      <c r="T87" s="16"/>
      <c r="U87" s="16"/>
      <c r="V87" s="16"/>
      <c r="W87" s="16"/>
      <c r="X87" s="16"/>
    </row>
    <row r="88" spans="1:24" x14ac:dyDescent="0.25">
      <c r="A88" s="186" t="s">
        <v>49</v>
      </c>
      <c r="B88" s="192"/>
      <c r="C88" s="193"/>
      <c r="D88" s="16"/>
      <c r="E88" s="16"/>
      <c r="F88" s="16">
        <v>0.02</v>
      </c>
      <c r="G88" s="16">
        <v>0.02</v>
      </c>
      <c r="H88" s="16"/>
      <c r="I88" s="16"/>
      <c r="J88" s="16"/>
      <c r="K88" s="53"/>
      <c r="L88" s="16"/>
      <c r="M88" s="16"/>
      <c r="N88" s="16"/>
      <c r="O88" s="16"/>
      <c r="P88" s="17"/>
      <c r="Q88" s="17"/>
      <c r="R88" s="17"/>
      <c r="S88" s="17"/>
      <c r="T88" s="16"/>
      <c r="U88" s="16"/>
      <c r="V88" s="16"/>
      <c r="W88" s="16"/>
      <c r="X88" s="16"/>
    </row>
    <row r="89" spans="1:24" x14ac:dyDescent="0.25">
      <c r="A89" s="186" t="s">
        <v>25</v>
      </c>
      <c r="B89" s="192"/>
      <c r="C89" s="193"/>
      <c r="D89" s="15"/>
      <c r="E89" s="20"/>
      <c r="F89" s="40">
        <v>432</v>
      </c>
      <c r="G89" s="40">
        <v>432</v>
      </c>
      <c r="H89" s="20"/>
      <c r="I89" s="20"/>
      <c r="J89" s="20"/>
      <c r="K89" s="145"/>
      <c r="L89" s="20"/>
      <c r="M89" s="20"/>
      <c r="N89" s="20"/>
      <c r="O89" s="118"/>
      <c r="P89" s="17"/>
      <c r="Q89" s="17"/>
      <c r="R89" s="17"/>
      <c r="S89" s="17"/>
      <c r="T89" s="20"/>
      <c r="U89" s="20"/>
      <c r="V89" s="20"/>
      <c r="W89" s="20"/>
      <c r="X89" s="20"/>
    </row>
    <row r="90" spans="1:24" ht="12.75" customHeight="1" x14ac:dyDescent="0.25">
      <c r="A90" s="155" t="s">
        <v>51</v>
      </c>
      <c r="B90" s="156"/>
      <c r="C90" s="157"/>
      <c r="D90" s="15" t="s">
        <v>52</v>
      </c>
      <c r="E90" s="20">
        <v>20</v>
      </c>
      <c r="F90" s="40"/>
      <c r="G90" s="40"/>
      <c r="H90" s="20">
        <v>0.28000000000000003</v>
      </c>
      <c r="I90" s="20">
        <v>1</v>
      </c>
      <c r="J90" s="20">
        <v>1.17</v>
      </c>
      <c r="K90" s="145">
        <v>14.82</v>
      </c>
      <c r="L90" s="20">
        <v>4.0000000000000001E-3</v>
      </c>
      <c r="M90" s="20">
        <v>8.0000000000000002E-3</v>
      </c>
      <c r="N90" s="20">
        <v>6.76</v>
      </c>
      <c r="O90" s="20">
        <v>6.0000000000000001E-3</v>
      </c>
      <c r="P90" s="20">
        <f>SUM(P91:P93)</f>
        <v>3.7000000000000002E-3</v>
      </c>
      <c r="Q90" s="20">
        <f t="shared" ref="Q90:S90" si="18">SUM(Q91:Q93)</f>
        <v>3.0000000000000001E-5</v>
      </c>
      <c r="R90" s="20">
        <f t="shared" si="18"/>
        <v>9.0000000000000006E-5</v>
      </c>
      <c r="S90" s="20">
        <f t="shared" si="18"/>
        <v>1E-4</v>
      </c>
      <c r="T90" s="20">
        <v>5.46</v>
      </c>
      <c r="U90" s="20">
        <v>7.88</v>
      </c>
      <c r="V90" s="20">
        <v>4.55</v>
      </c>
      <c r="W90" s="20">
        <v>1.06</v>
      </c>
      <c r="X90" s="20">
        <v>0.04</v>
      </c>
    </row>
    <row r="91" spans="1:24" x14ac:dyDescent="0.25">
      <c r="A91" s="186" t="s">
        <v>53</v>
      </c>
      <c r="B91" s="192"/>
      <c r="C91" s="193"/>
      <c r="D91" s="15"/>
      <c r="E91" s="20"/>
      <c r="F91" s="40">
        <v>5</v>
      </c>
      <c r="G91" s="40">
        <v>5</v>
      </c>
      <c r="H91" s="20"/>
      <c r="I91" s="20"/>
      <c r="J91" s="20"/>
      <c r="K91" s="145"/>
      <c r="L91" s="20"/>
      <c r="M91" s="20"/>
      <c r="N91" s="20"/>
      <c r="O91" s="20"/>
      <c r="P91" s="118">
        <v>3.7000000000000002E-3</v>
      </c>
      <c r="Q91" s="20"/>
      <c r="R91" s="20"/>
      <c r="S91" s="20"/>
      <c r="T91" s="20"/>
      <c r="U91" s="20"/>
      <c r="V91" s="20"/>
      <c r="W91" s="20"/>
      <c r="X91" s="20"/>
    </row>
    <row r="92" spans="1:24" x14ac:dyDescent="0.25">
      <c r="A92" s="186" t="s">
        <v>54</v>
      </c>
      <c r="B92" s="192"/>
      <c r="C92" s="193"/>
      <c r="D92" s="15"/>
      <c r="E92" s="20"/>
      <c r="F92" s="40">
        <v>1.5</v>
      </c>
      <c r="G92" s="40">
        <v>1.5</v>
      </c>
      <c r="H92" s="20"/>
      <c r="I92" s="20"/>
      <c r="J92" s="20"/>
      <c r="K92" s="145"/>
      <c r="L92" s="20"/>
      <c r="M92" s="20"/>
      <c r="N92" s="20"/>
      <c r="O92" s="20"/>
      <c r="P92" s="20"/>
      <c r="Q92" s="118">
        <v>3.0000000000000001E-5</v>
      </c>
      <c r="R92" s="118">
        <v>9.0000000000000006E-5</v>
      </c>
      <c r="S92" s="31">
        <v>1E-4</v>
      </c>
      <c r="T92" s="20"/>
      <c r="U92" s="20"/>
      <c r="V92" s="20"/>
      <c r="W92" s="20"/>
      <c r="X92" s="20"/>
    </row>
    <row r="93" spans="1:24" ht="16.5" customHeight="1" x14ac:dyDescent="0.25">
      <c r="A93" s="186" t="s">
        <v>25</v>
      </c>
      <c r="B93" s="192"/>
      <c r="C93" s="193"/>
      <c r="D93" s="15"/>
      <c r="E93" s="20"/>
      <c r="F93" s="40">
        <v>15</v>
      </c>
      <c r="G93" s="40">
        <v>15</v>
      </c>
      <c r="H93" s="20"/>
      <c r="I93" s="20"/>
      <c r="J93" s="20"/>
      <c r="K93" s="145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</row>
    <row r="94" spans="1:24" x14ac:dyDescent="0.25">
      <c r="A94" s="155" t="s">
        <v>87</v>
      </c>
      <c r="B94" s="156"/>
      <c r="C94" s="157"/>
      <c r="D94" s="15" t="s">
        <v>88</v>
      </c>
      <c r="E94" s="15">
        <v>180</v>
      </c>
      <c r="F94" s="15"/>
      <c r="G94" s="15"/>
      <c r="H94" s="15">
        <v>10.34</v>
      </c>
      <c r="I94" s="15">
        <v>11.15</v>
      </c>
      <c r="J94" s="15">
        <v>46.56</v>
      </c>
      <c r="K94" s="15">
        <v>327.04000000000002</v>
      </c>
      <c r="L94" s="15">
        <v>0.24</v>
      </c>
      <c r="M94" s="15">
        <v>0</v>
      </c>
      <c r="N94" s="15">
        <v>46.72</v>
      </c>
      <c r="O94" s="15">
        <v>0.14000000000000001</v>
      </c>
      <c r="P94" s="15">
        <f>SUM(P95:P98)</f>
        <v>0.105</v>
      </c>
      <c r="Q94" s="15">
        <f t="shared" ref="Q94:S94" si="19">SUM(Q95:Q98)</f>
        <v>3.5000000000000001E-3</v>
      </c>
      <c r="R94" s="15">
        <f t="shared" si="19"/>
        <v>1.1900000000000001E-2</v>
      </c>
      <c r="S94" s="15">
        <f t="shared" si="19"/>
        <v>7.7000000000000002E-3</v>
      </c>
      <c r="T94" s="15">
        <v>30.82</v>
      </c>
      <c r="U94" s="15">
        <v>312.49</v>
      </c>
      <c r="V94" s="15">
        <v>245.69</v>
      </c>
      <c r="W94" s="15">
        <v>164.12</v>
      </c>
      <c r="X94" s="15">
        <v>5.52</v>
      </c>
    </row>
    <row r="95" spans="1:24" x14ac:dyDescent="0.25">
      <c r="A95" s="200" t="s">
        <v>242</v>
      </c>
      <c r="B95" s="201"/>
      <c r="C95" s="202"/>
      <c r="D95" s="15"/>
      <c r="E95" s="15">
        <v>7</v>
      </c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6"/>
      <c r="Q95" s="16"/>
      <c r="R95" s="16"/>
      <c r="S95" s="16"/>
      <c r="T95" s="15"/>
      <c r="U95" s="15"/>
      <c r="V95" s="15"/>
      <c r="W95" s="15"/>
      <c r="X95" s="15"/>
    </row>
    <row r="96" spans="1:24" x14ac:dyDescent="0.25">
      <c r="A96" s="186" t="s">
        <v>89</v>
      </c>
      <c r="B96" s="192"/>
      <c r="C96" s="193"/>
      <c r="D96" s="16"/>
      <c r="E96" s="16"/>
      <c r="F96" s="16">
        <v>85.2</v>
      </c>
      <c r="G96" s="16">
        <v>85.2</v>
      </c>
      <c r="H96" s="16"/>
      <c r="I96" s="16"/>
      <c r="J96" s="16"/>
      <c r="K96" s="16"/>
      <c r="L96" s="16"/>
      <c r="M96" s="16"/>
      <c r="N96" s="16"/>
      <c r="O96" s="16"/>
      <c r="P96" s="17"/>
      <c r="Q96" s="17">
        <v>2.8E-3</v>
      </c>
      <c r="R96" s="17">
        <v>1.1900000000000001E-2</v>
      </c>
      <c r="S96" s="17">
        <v>7.7000000000000002E-3</v>
      </c>
      <c r="T96" s="16"/>
      <c r="U96" s="16"/>
      <c r="V96" s="16"/>
      <c r="W96" s="16"/>
      <c r="X96" s="16"/>
    </row>
    <row r="97" spans="1:24" x14ac:dyDescent="0.25">
      <c r="A97" s="191" t="s">
        <v>24</v>
      </c>
      <c r="B97" s="187"/>
      <c r="C97" s="188"/>
      <c r="D97" s="16"/>
      <c r="E97" s="16"/>
      <c r="F97" s="16">
        <v>7</v>
      </c>
      <c r="G97" s="16">
        <v>7</v>
      </c>
      <c r="H97" s="16"/>
      <c r="I97" s="16"/>
      <c r="J97" s="16"/>
      <c r="K97" s="16"/>
      <c r="L97" s="16"/>
      <c r="M97" s="16"/>
      <c r="N97" s="16"/>
      <c r="O97" s="16"/>
      <c r="P97" s="17">
        <v>0.105</v>
      </c>
      <c r="Q97" s="17">
        <v>6.9999999999999999E-4</v>
      </c>
      <c r="R97" s="16"/>
      <c r="S97" s="16"/>
      <c r="T97" s="16"/>
      <c r="U97" s="16"/>
      <c r="V97" s="16"/>
      <c r="W97" s="16"/>
      <c r="X97" s="16"/>
    </row>
    <row r="98" spans="1:24" x14ac:dyDescent="0.25">
      <c r="A98" s="186" t="s">
        <v>25</v>
      </c>
      <c r="B98" s="192"/>
      <c r="C98" s="193"/>
      <c r="D98" s="16"/>
      <c r="E98" s="16"/>
      <c r="F98" s="16">
        <v>127.8</v>
      </c>
      <c r="G98" s="16">
        <v>127.8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</row>
    <row r="99" spans="1:24" s="4" customFormat="1" ht="12.75" x14ac:dyDescent="0.2">
      <c r="A99" s="215" t="s">
        <v>305</v>
      </c>
      <c r="B99" s="216"/>
      <c r="C99" s="217"/>
      <c r="D99" s="24" t="s">
        <v>306</v>
      </c>
      <c r="E99" s="24">
        <v>100</v>
      </c>
      <c r="F99" s="24">
        <v>118</v>
      </c>
      <c r="G99" s="24">
        <v>100</v>
      </c>
      <c r="H99" s="24">
        <v>1.1000000000000001</v>
      </c>
      <c r="I99" s="24">
        <v>0.2</v>
      </c>
      <c r="J99" s="24">
        <v>3.8</v>
      </c>
      <c r="K99" s="24">
        <v>22</v>
      </c>
      <c r="L99" s="21">
        <v>0.06</v>
      </c>
      <c r="M99" s="21">
        <v>17.5</v>
      </c>
      <c r="N99" s="21">
        <v>0</v>
      </c>
      <c r="O99" s="21">
        <v>0.04</v>
      </c>
      <c r="P99" s="21">
        <v>0</v>
      </c>
      <c r="Q99" s="21">
        <v>0</v>
      </c>
      <c r="R99" s="21">
        <v>0</v>
      </c>
      <c r="S99" s="21">
        <v>0</v>
      </c>
      <c r="T99" s="21">
        <v>14</v>
      </c>
      <c r="U99" s="21">
        <v>290</v>
      </c>
      <c r="V99" s="21">
        <v>26</v>
      </c>
      <c r="W99" s="21">
        <v>20</v>
      </c>
      <c r="X99" s="21">
        <v>0.9</v>
      </c>
    </row>
    <row r="100" spans="1:24" x14ac:dyDescent="0.25">
      <c r="A100" s="155" t="s">
        <v>190</v>
      </c>
      <c r="B100" s="156"/>
      <c r="C100" s="157"/>
      <c r="D100" s="15" t="s">
        <v>191</v>
      </c>
      <c r="E100" s="15">
        <v>200</v>
      </c>
      <c r="F100" s="15"/>
      <c r="G100" s="15"/>
      <c r="H100" s="22">
        <v>0.31</v>
      </c>
      <c r="I100" s="22">
        <v>0</v>
      </c>
      <c r="J100" s="22">
        <v>39.4</v>
      </c>
      <c r="K100" s="22">
        <v>160</v>
      </c>
      <c r="L100" s="22">
        <v>0.01</v>
      </c>
      <c r="M100" s="22">
        <v>2.4</v>
      </c>
      <c r="N100" s="22">
        <v>0</v>
      </c>
      <c r="O100" s="22">
        <v>0.02</v>
      </c>
      <c r="P100" s="15">
        <f>SUM(P101:P105)</f>
        <v>0</v>
      </c>
      <c r="Q100" s="15">
        <f t="shared" ref="Q100:S100" si="20">SUM(Q101:Q105)</f>
        <v>0</v>
      </c>
      <c r="R100" s="15">
        <f t="shared" si="20"/>
        <v>0</v>
      </c>
      <c r="S100" s="15">
        <f t="shared" si="20"/>
        <v>0</v>
      </c>
      <c r="T100" s="22">
        <v>22.46</v>
      </c>
      <c r="U100" s="22">
        <v>149.63999999999999</v>
      </c>
      <c r="V100" s="22">
        <v>18.5</v>
      </c>
      <c r="W100" s="22">
        <v>7.26</v>
      </c>
      <c r="X100" s="22">
        <v>0.19</v>
      </c>
    </row>
    <row r="101" spans="1:24" ht="13.5" customHeight="1" x14ac:dyDescent="0.25">
      <c r="A101" s="155" t="s">
        <v>192</v>
      </c>
      <c r="B101" s="156"/>
      <c r="C101" s="157"/>
      <c r="D101" s="15"/>
      <c r="E101" s="15"/>
      <c r="F101" s="15"/>
      <c r="G101" s="15"/>
      <c r="H101" s="15"/>
      <c r="I101" s="15"/>
      <c r="J101" s="15"/>
      <c r="K101" s="15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</row>
    <row r="102" spans="1:24" ht="12.75" customHeight="1" x14ac:dyDescent="0.25">
      <c r="A102" s="191" t="s">
        <v>193</v>
      </c>
      <c r="B102" s="187"/>
      <c r="C102" s="188"/>
      <c r="D102" s="17"/>
      <c r="E102" s="17"/>
      <c r="F102" s="17">
        <v>60</v>
      </c>
      <c r="G102" s="17">
        <v>60</v>
      </c>
      <c r="H102" s="15"/>
      <c r="I102" s="15"/>
      <c r="J102" s="15"/>
      <c r="K102" s="15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</row>
    <row r="103" spans="1:24" x14ac:dyDescent="0.25">
      <c r="A103" s="186" t="s">
        <v>23</v>
      </c>
      <c r="B103" s="187"/>
      <c r="C103" s="188"/>
      <c r="D103" s="17"/>
      <c r="E103" s="17"/>
      <c r="F103" s="17">
        <v>10</v>
      </c>
      <c r="G103" s="17">
        <v>10</v>
      </c>
      <c r="H103" s="15"/>
      <c r="I103" s="15"/>
      <c r="J103" s="15"/>
      <c r="K103" s="15"/>
      <c r="L103" s="16"/>
      <c r="M103" s="16"/>
      <c r="N103" s="16"/>
      <c r="O103" s="16"/>
      <c r="P103" s="17"/>
      <c r="Q103" s="17"/>
      <c r="R103" s="17"/>
      <c r="S103" s="17"/>
      <c r="T103" s="16"/>
      <c r="U103" s="16"/>
      <c r="V103" s="16"/>
      <c r="W103" s="16"/>
      <c r="X103" s="16"/>
    </row>
    <row r="104" spans="1:24" x14ac:dyDescent="0.25">
      <c r="A104" s="191" t="s">
        <v>36</v>
      </c>
      <c r="B104" s="187"/>
      <c r="C104" s="188"/>
      <c r="D104" s="17"/>
      <c r="E104" s="17"/>
      <c r="F104" s="17">
        <v>10</v>
      </c>
      <c r="G104" s="17">
        <v>10</v>
      </c>
      <c r="H104" s="15"/>
      <c r="I104" s="15"/>
      <c r="J104" s="15"/>
      <c r="K104" s="15"/>
      <c r="L104" s="16"/>
      <c r="M104" s="16"/>
      <c r="N104" s="16"/>
      <c r="O104" s="16"/>
      <c r="P104" s="17"/>
      <c r="Q104" s="17"/>
      <c r="R104" s="17"/>
      <c r="S104" s="17"/>
      <c r="T104" s="16"/>
      <c r="U104" s="16"/>
      <c r="V104" s="16"/>
      <c r="W104" s="16"/>
      <c r="X104" s="16"/>
    </row>
    <row r="105" spans="1:24" x14ac:dyDescent="0.25">
      <c r="A105" s="191" t="s">
        <v>25</v>
      </c>
      <c r="B105" s="187"/>
      <c r="C105" s="188"/>
      <c r="D105" s="17"/>
      <c r="E105" s="17"/>
      <c r="F105" s="17">
        <v>144</v>
      </c>
      <c r="G105" s="17">
        <v>144</v>
      </c>
      <c r="H105" s="15"/>
      <c r="I105" s="15"/>
      <c r="J105" s="15"/>
      <c r="K105" s="15"/>
      <c r="L105" s="16"/>
      <c r="M105" s="16"/>
      <c r="N105" s="16"/>
      <c r="O105" s="16"/>
      <c r="P105" s="15"/>
      <c r="Q105" s="15"/>
      <c r="R105" s="15"/>
      <c r="S105" s="15"/>
      <c r="T105" s="16"/>
      <c r="U105" s="16"/>
      <c r="V105" s="16"/>
      <c r="W105" s="16"/>
      <c r="X105" s="16"/>
    </row>
    <row r="106" spans="1:24" ht="16.5" customHeight="1" x14ac:dyDescent="0.25">
      <c r="A106" s="200" t="s">
        <v>211</v>
      </c>
      <c r="B106" s="201"/>
      <c r="C106" s="202"/>
      <c r="D106" s="18" t="s">
        <v>214</v>
      </c>
      <c r="E106" s="18">
        <v>10</v>
      </c>
      <c r="F106" s="10"/>
      <c r="G106" s="10"/>
      <c r="H106" s="18">
        <v>0.08</v>
      </c>
      <c r="I106" s="18">
        <v>7.25</v>
      </c>
      <c r="J106" s="18">
        <v>0.13</v>
      </c>
      <c r="K106" s="48">
        <v>66</v>
      </c>
      <c r="L106" s="15">
        <v>0</v>
      </c>
      <c r="M106" s="15">
        <v>0</v>
      </c>
      <c r="N106" s="15">
        <v>40</v>
      </c>
      <c r="O106" s="15">
        <v>0.01</v>
      </c>
      <c r="P106" s="57">
        <v>0.15</v>
      </c>
      <c r="Q106" s="57">
        <v>1E-3</v>
      </c>
      <c r="R106" s="15">
        <v>0</v>
      </c>
      <c r="S106" s="15">
        <v>0</v>
      </c>
      <c r="T106" s="15">
        <v>2.4</v>
      </c>
      <c r="U106" s="15">
        <v>3</v>
      </c>
      <c r="V106" s="15">
        <v>3</v>
      </c>
      <c r="W106" s="15">
        <v>0</v>
      </c>
      <c r="X106" s="15">
        <v>0.02</v>
      </c>
    </row>
    <row r="107" spans="1:24" ht="13.5" customHeight="1" x14ac:dyDescent="0.25">
      <c r="A107" s="155" t="s">
        <v>30</v>
      </c>
      <c r="B107" s="156"/>
      <c r="C107" s="157"/>
      <c r="D107" s="43"/>
      <c r="E107" s="18">
        <v>50</v>
      </c>
      <c r="F107" s="18"/>
      <c r="G107" s="18"/>
      <c r="H107" s="20">
        <v>3.95</v>
      </c>
      <c r="I107" s="20">
        <v>0.5</v>
      </c>
      <c r="J107" s="20">
        <v>24.15</v>
      </c>
      <c r="K107" s="126">
        <v>117.15</v>
      </c>
      <c r="L107" s="15">
        <v>0.08</v>
      </c>
      <c r="M107" s="15">
        <v>0</v>
      </c>
      <c r="N107" s="15">
        <v>0</v>
      </c>
      <c r="O107" s="15">
        <v>0.03</v>
      </c>
      <c r="P107" s="57">
        <v>0</v>
      </c>
      <c r="Q107" s="57">
        <v>2.8000000000000001E-2</v>
      </c>
      <c r="R107" s="57">
        <v>1.0999999999999999E-2</v>
      </c>
      <c r="S107" s="57">
        <v>1.44E-2</v>
      </c>
      <c r="T107" s="15">
        <v>11.5</v>
      </c>
      <c r="U107" s="15">
        <v>66.5</v>
      </c>
      <c r="V107" s="15">
        <v>43.5</v>
      </c>
      <c r="W107" s="15">
        <v>16.5</v>
      </c>
      <c r="X107" s="15">
        <v>1</v>
      </c>
    </row>
    <row r="108" spans="1:24" x14ac:dyDescent="0.25">
      <c r="A108" s="155" t="s">
        <v>268</v>
      </c>
      <c r="B108" s="156"/>
      <c r="C108" s="157"/>
      <c r="D108" s="16"/>
      <c r="E108" s="15">
        <v>30</v>
      </c>
      <c r="F108" s="15"/>
      <c r="G108" s="15"/>
      <c r="H108" s="20">
        <v>2.2999999999999998</v>
      </c>
      <c r="I108" s="20">
        <v>0.42</v>
      </c>
      <c r="J108" s="20">
        <v>11.31</v>
      </c>
      <c r="K108" s="126">
        <v>60.31</v>
      </c>
      <c r="L108" s="15">
        <v>0.06</v>
      </c>
      <c r="M108" s="15">
        <v>0</v>
      </c>
      <c r="N108" s="15">
        <v>0</v>
      </c>
      <c r="O108" s="15">
        <v>2.7E-2</v>
      </c>
      <c r="P108" s="15">
        <v>0</v>
      </c>
      <c r="Q108" s="15">
        <v>1.6999999999999999E-3</v>
      </c>
      <c r="R108" s="15">
        <v>0</v>
      </c>
      <c r="S108" s="15">
        <v>0</v>
      </c>
      <c r="T108" s="15">
        <v>9.9</v>
      </c>
      <c r="U108" s="15">
        <v>73.2</v>
      </c>
      <c r="V108" s="15">
        <v>58.2</v>
      </c>
      <c r="W108" s="15">
        <v>17.100000000000001</v>
      </c>
      <c r="X108" s="15">
        <v>1.35</v>
      </c>
    </row>
    <row r="109" spans="1:24" ht="13.5" customHeight="1" x14ac:dyDescent="0.25">
      <c r="A109" s="155" t="s">
        <v>270</v>
      </c>
      <c r="B109" s="156"/>
      <c r="C109" s="157"/>
      <c r="D109" s="15"/>
      <c r="E109" s="15">
        <f>SUM(E84:E108)</f>
        <v>717</v>
      </c>
      <c r="F109" s="15"/>
      <c r="G109" s="15"/>
      <c r="H109" s="15">
        <f t="shared" ref="H109:O109" si="21">SUM(H84:H108)</f>
        <v>36.549999999999997</v>
      </c>
      <c r="I109" s="15">
        <f t="shared" si="21"/>
        <v>42.730000000000004</v>
      </c>
      <c r="J109" s="15">
        <f t="shared" si="21"/>
        <v>129.52000000000001</v>
      </c>
      <c r="K109" s="15">
        <f t="shared" si="21"/>
        <v>1052.32</v>
      </c>
      <c r="L109" s="15">
        <f t="shared" si="21"/>
        <v>0.54400000000000004</v>
      </c>
      <c r="M109" s="15">
        <f t="shared" si="21"/>
        <v>23.448</v>
      </c>
      <c r="N109" s="15">
        <f t="shared" si="21"/>
        <v>184.23000000000002</v>
      </c>
      <c r="O109" s="15">
        <f t="shared" si="21"/>
        <v>0.3630000000000001</v>
      </c>
      <c r="P109" s="15">
        <f>SUM(P108+P107+P106+P100+P99+P94+P90+P84)</f>
        <v>0.25869999999999999</v>
      </c>
      <c r="Q109" s="15">
        <f t="shared" ref="Q109:S109" si="22">SUM(Q108+Q107+Q106+Q100+Q99+Q94+Q90+Q84)</f>
        <v>3.4230000000000003E-2</v>
      </c>
      <c r="R109" s="15">
        <f t="shared" si="22"/>
        <v>4.718E-2</v>
      </c>
      <c r="S109" s="15">
        <f t="shared" si="22"/>
        <v>0.26600000000000001</v>
      </c>
      <c r="T109" s="15">
        <f>SUM(T84:T108)</f>
        <v>146.15</v>
      </c>
      <c r="U109" s="15">
        <f>SUM(U84:U108)</f>
        <v>1142.26</v>
      </c>
      <c r="V109" s="15">
        <f>SUM(V84:V108)</f>
        <v>594.44000000000005</v>
      </c>
      <c r="W109" s="15">
        <f>SUM(W84:W108)</f>
        <v>249.59</v>
      </c>
      <c r="X109" s="15">
        <f>SUM(X84:X108)</f>
        <v>11.059999999999999</v>
      </c>
    </row>
    <row r="110" spans="1:24" ht="12.75" customHeight="1" x14ac:dyDescent="0.25">
      <c r="A110" s="191"/>
      <c r="B110" s="187"/>
      <c r="C110" s="188"/>
      <c r="D110" s="197" t="s">
        <v>70</v>
      </c>
      <c r="E110" s="213"/>
      <c r="F110" s="213"/>
      <c r="G110" s="214"/>
      <c r="H110" s="16"/>
      <c r="I110" s="16"/>
      <c r="J110" s="16"/>
      <c r="K110" s="53"/>
      <c r="L110" s="16"/>
      <c r="M110" s="16"/>
      <c r="N110" s="16"/>
      <c r="O110" s="16"/>
      <c r="P110" s="15"/>
      <c r="Q110" s="15"/>
      <c r="R110" s="15"/>
      <c r="S110" s="15"/>
      <c r="T110" s="16"/>
      <c r="U110" s="16"/>
      <c r="V110" s="16"/>
      <c r="W110" s="16"/>
      <c r="X110" s="16"/>
    </row>
    <row r="111" spans="1:24" ht="13.5" customHeight="1" x14ac:dyDescent="0.25">
      <c r="A111" s="250" t="s">
        <v>61</v>
      </c>
      <c r="B111" s="250"/>
      <c r="C111" s="250"/>
      <c r="D111" s="15" t="s">
        <v>62</v>
      </c>
      <c r="E111" s="15">
        <v>200</v>
      </c>
      <c r="F111" s="15">
        <v>207</v>
      </c>
      <c r="G111" s="15">
        <v>200</v>
      </c>
      <c r="H111" s="18">
        <v>5.8</v>
      </c>
      <c r="I111" s="18">
        <v>5</v>
      </c>
      <c r="J111" s="18">
        <v>8</v>
      </c>
      <c r="K111" s="48">
        <v>100</v>
      </c>
      <c r="L111" s="15">
        <v>0.08</v>
      </c>
      <c r="M111" s="15">
        <v>1.4</v>
      </c>
      <c r="N111" s="15">
        <v>40</v>
      </c>
      <c r="O111" s="15">
        <v>0.34</v>
      </c>
      <c r="P111" s="93">
        <v>1.0349999999999999</v>
      </c>
      <c r="Q111" s="93">
        <v>1.4500000000000001E-2</v>
      </c>
      <c r="R111" s="93">
        <v>0</v>
      </c>
      <c r="S111" s="93">
        <v>0</v>
      </c>
      <c r="T111" s="15">
        <v>240</v>
      </c>
      <c r="U111" s="15">
        <v>292</v>
      </c>
      <c r="V111" s="15">
        <v>180</v>
      </c>
      <c r="W111" s="15">
        <v>28</v>
      </c>
      <c r="X111" s="15">
        <v>0.2</v>
      </c>
    </row>
    <row r="112" spans="1:24" x14ac:dyDescent="0.25">
      <c r="A112" s="200" t="s">
        <v>310</v>
      </c>
      <c r="B112" s="201"/>
      <c r="C112" s="202"/>
      <c r="D112" s="15"/>
      <c r="E112" s="15">
        <v>15</v>
      </c>
      <c r="F112" s="15"/>
      <c r="G112" s="15"/>
      <c r="H112" s="15">
        <v>1.125</v>
      </c>
      <c r="I112" s="15">
        <v>1.99</v>
      </c>
      <c r="J112" s="15">
        <v>9.92</v>
      </c>
      <c r="K112" s="15">
        <v>62.26</v>
      </c>
      <c r="L112" s="15">
        <v>0</v>
      </c>
      <c r="M112" s="15">
        <v>0</v>
      </c>
      <c r="N112" s="15">
        <v>0</v>
      </c>
      <c r="O112" s="15">
        <v>0</v>
      </c>
      <c r="P112" s="15"/>
      <c r="Q112" s="15"/>
      <c r="R112" s="15"/>
      <c r="S112" s="15"/>
      <c r="T112" s="15">
        <v>0</v>
      </c>
      <c r="U112" s="15">
        <v>0</v>
      </c>
      <c r="V112" s="15">
        <v>0</v>
      </c>
      <c r="W112" s="15">
        <v>0</v>
      </c>
      <c r="X112" s="15">
        <v>0</v>
      </c>
    </row>
    <row r="113" spans="1:24" x14ac:dyDescent="0.25">
      <c r="A113" s="155" t="s">
        <v>267</v>
      </c>
      <c r="B113" s="156"/>
      <c r="C113" s="157"/>
      <c r="D113" s="16"/>
      <c r="E113" s="15">
        <f>SUM(E111:E112)</f>
        <v>215</v>
      </c>
      <c r="F113" s="15"/>
      <c r="G113" s="15"/>
      <c r="H113" s="15">
        <f>SUM(H111:H112)</f>
        <v>6.9249999999999998</v>
      </c>
      <c r="I113" s="15">
        <f t="shared" ref="I113:O113" si="23">SUM(I111:I112)</f>
        <v>6.99</v>
      </c>
      <c r="J113" s="15">
        <f t="shared" si="23"/>
        <v>17.920000000000002</v>
      </c>
      <c r="K113" s="15">
        <f t="shared" si="23"/>
        <v>162.26</v>
      </c>
      <c r="L113" s="15">
        <f t="shared" si="23"/>
        <v>0.08</v>
      </c>
      <c r="M113" s="15">
        <f t="shared" si="23"/>
        <v>1.4</v>
      </c>
      <c r="N113" s="15">
        <f t="shared" si="23"/>
        <v>40</v>
      </c>
      <c r="O113" s="15">
        <f t="shared" si="23"/>
        <v>0.34</v>
      </c>
      <c r="P113" s="15">
        <f t="shared" ref="P113" si="24">SUM(P111:P112)</f>
        <v>1.0349999999999999</v>
      </c>
      <c r="Q113" s="15">
        <f t="shared" ref="Q113" si="25">SUM(Q111:Q112)</f>
        <v>1.4500000000000001E-2</v>
      </c>
      <c r="R113" s="15">
        <f t="shared" ref="R113" si="26">SUM(R111:R112)</f>
        <v>0</v>
      </c>
      <c r="S113" s="15">
        <f t="shared" ref="S113" si="27">SUM(S111:S112)</f>
        <v>0</v>
      </c>
      <c r="T113" s="15">
        <f t="shared" ref="T113" si="28">SUM(T111:T112)</f>
        <v>240</v>
      </c>
      <c r="U113" s="15">
        <f t="shared" ref="U113" si="29">SUM(U111:U112)</f>
        <v>292</v>
      </c>
      <c r="V113" s="15">
        <f t="shared" ref="V113" si="30">SUM(V111:V112)</f>
        <v>180</v>
      </c>
      <c r="W113" s="15">
        <f t="shared" ref="W113" si="31">SUM(W111:W112)</f>
        <v>28</v>
      </c>
      <c r="X113" s="15">
        <f t="shared" ref="X113" si="32">SUM(X111:X112)</f>
        <v>0.2</v>
      </c>
    </row>
    <row r="114" spans="1:24" ht="13.5" customHeight="1" x14ac:dyDescent="0.25">
      <c r="A114" s="197" t="s">
        <v>83</v>
      </c>
      <c r="B114" s="213"/>
      <c r="C114" s="214"/>
      <c r="D114" s="16"/>
      <c r="E114" s="15">
        <f>SUM(E113+E109+E82+E69+E30+E27)</f>
        <v>3062</v>
      </c>
      <c r="F114" s="15"/>
      <c r="G114" s="15"/>
      <c r="H114" s="15">
        <f t="shared" ref="H114:O114" si="33">SUM(H113+H109+H82+H69+H30+H27)</f>
        <v>127.69499999999999</v>
      </c>
      <c r="I114" s="15">
        <f t="shared" si="33"/>
        <v>118.31000000000002</v>
      </c>
      <c r="J114" s="15">
        <f t="shared" si="33"/>
        <v>496.00500000000005</v>
      </c>
      <c r="K114" s="15">
        <f t="shared" si="33"/>
        <v>3629.7679999999996</v>
      </c>
      <c r="L114" s="15">
        <f t="shared" si="33"/>
        <v>3.9860000000000002</v>
      </c>
      <c r="M114" s="15">
        <f t="shared" si="33"/>
        <v>90.811000000000007</v>
      </c>
      <c r="N114" s="15">
        <f t="shared" si="33"/>
        <v>512.20000000000005</v>
      </c>
      <c r="O114" s="15">
        <f t="shared" si="33"/>
        <v>2.3159999999999998</v>
      </c>
      <c r="P114" s="15">
        <f t="shared" ref="P114:S114" si="34">SUM(P113+P109+P82+P69+P30+P27)</f>
        <v>5.9356999999999998</v>
      </c>
      <c r="Q114" s="15">
        <f t="shared" si="34"/>
        <v>0.37251000000000001</v>
      </c>
      <c r="R114" s="15">
        <f t="shared" si="34"/>
        <v>0.10347000000000001</v>
      </c>
      <c r="S114" s="15">
        <f t="shared" si="34"/>
        <v>2.3086000000000002</v>
      </c>
      <c r="T114" s="15">
        <f>SUM(T113+T109+T82+T69+T30+T27)</f>
        <v>1247.81</v>
      </c>
      <c r="U114" s="15">
        <f>SUM(U113+U109+U82+U69+U30+U27)</f>
        <v>5035.75</v>
      </c>
      <c r="V114" s="15">
        <f>SUM(V113+V109+V82+V69+V30+V27)</f>
        <v>2262.4900000000002</v>
      </c>
      <c r="W114" s="15">
        <f>SUM(W113+W109+W82+W69+W30+W27)</f>
        <v>708.80000000000007</v>
      </c>
      <c r="X114" s="15">
        <f>SUM(X113+X109+X82+X69+X30+X27)</f>
        <v>35.93</v>
      </c>
    </row>
  </sheetData>
  <mergeCells count="146">
    <mergeCell ref="A46:C46"/>
    <mergeCell ref="A99:C99"/>
    <mergeCell ref="D110:G110"/>
    <mergeCell ref="A111:C111"/>
    <mergeCell ref="A58:C58"/>
    <mergeCell ref="A59:C59"/>
    <mergeCell ref="A60:C60"/>
    <mergeCell ref="A94:C94"/>
    <mergeCell ref="A96:C96"/>
    <mergeCell ref="A97:C97"/>
    <mergeCell ref="A98:C98"/>
    <mergeCell ref="A71:C71"/>
    <mergeCell ref="A72:C72"/>
    <mergeCell ref="A73:C73"/>
    <mergeCell ref="A74:C74"/>
    <mergeCell ref="A75:C75"/>
    <mergeCell ref="A76:C76"/>
    <mergeCell ref="A106:C106"/>
    <mergeCell ref="A67:C67"/>
    <mergeCell ref="A63:C63"/>
    <mergeCell ref="A95:C95"/>
    <mergeCell ref="A69:C69"/>
    <mergeCell ref="A68:C68"/>
    <mergeCell ref="A66:C66"/>
    <mergeCell ref="A32:C32"/>
    <mergeCell ref="A30:C30"/>
    <mergeCell ref="A64:C64"/>
    <mergeCell ref="A65:C65"/>
    <mergeCell ref="A61:C61"/>
    <mergeCell ref="A45:C45"/>
    <mergeCell ref="A62:C62"/>
    <mergeCell ref="A37:C37"/>
    <mergeCell ref="A39:C39"/>
    <mergeCell ref="A40:C40"/>
    <mergeCell ref="A51:C51"/>
    <mergeCell ref="A52:C52"/>
    <mergeCell ref="A53:C53"/>
    <mergeCell ref="A54:C54"/>
    <mergeCell ref="A55:C55"/>
    <mergeCell ref="A56:C56"/>
    <mergeCell ref="A38:C38"/>
    <mergeCell ref="A41:C41"/>
    <mergeCell ref="A42:C42"/>
    <mergeCell ref="A57:C57"/>
    <mergeCell ref="A44:C44"/>
    <mergeCell ref="A43:C43"/>
    <mergeCell ref="A35:C35"/>
    <mergeCell ref="A36:C36"/>
    <mergeCell ref="A114:C114"/>
    <mergeCell ref="A107:C107"/>
    <mergeCell ref="A108:C108"/>
    <mergeCell ref="A109:C109"/>
    <mergeCell ref="A100:C100"/>
    <mergeCell ref="A101:C101"/>
    <mergeCell ref="A102:C102"/>
    <mergeCell ref="A103:C103"/>
    <mergeCell ref="A104:C104"/>
    <mergeCell ref="A105:C105"/>
    <mergeCell ref="A110:C110"/>
    <mergeCell ref="A113:C113"/>
    <mergeCell ref="A112:C112"/>
    <mergeCell ref="D83:G83"/>
    <mergeCell ref="D70:G70"/>
    <mergeCell ref="A84:C84"/>
    <mergeCell ref="A85:C85"/>
    <mergeCell ref="A86:C86"/>
    <mergeCell ref="A88:C88"/>
    <mergeCell ref="A89:C89"/>
    <mergeCell ref="A92:C92"/>
    <mergeCell ref="A93:C93"/>
    <mergeCell ref="A70:C70"/>
    <mergeCell ref="A83:C83"/>
    <mergeCell ref="A78:C78"/>
    <mergeCell ref="A79:C79"/>
    <mergeCell ref="A80:C80"/>
    <mergeCell ref="A81:C81"/>
    <mergeCell ref="A82:C82"/>
    <mergeCell ref="A87:C87"/>
    <mergeCell ref="A90:C90"/>
    <mergeCell ref="A91:C91"/>
    <mergeCell ref="A77:C77"/>
    <mergeCell ref="W4:W5"/>
    <mergeCell ref="X4:X5"/>
    <mergeCell ref="A5:C5"/>
    <mergeCell ref="A6:C6"/>
    <mergeCell ref="D6:G6"/>
    <mergeCell ref="A4:C4"/>
    <mergeCell ref="H4:H5"/>
    <mergeCell ref="I4:I5"/>
    <mergeCell ref="J4:J5"/>
    <mergeCell ref="L4:L5"/>
    <mergeCell ref="M4:M5"/>
    <mergeCell ref="N4:N5"/>
    <mergeCell ref="O4:O5"/>
    <mergeCell ref="K4:K5"/>
    <mergeCell ref="T4:T5"/>
    <mergeCell ref="V4:V5"/>
    <mergeCell ref="P4:P5"/>
    <mergeCell ref="Q4:Q5"/>
    <mergeCell ref="R4:R5"/>
    <mergeCell ref="S4:S5"/>
    <mergeCell ref="U4:U5"/>
    <mergeCell ref="A1:B1"/>
    <mergeCell ref="K1:L1"/>
    <mergeCell ref="A2:B2"/>
    <mergeCell ref="D2:I2"/>
    <mergeCell ref="A3:C3"/>
    <mergeCell ref="E3:E5"/>
    <mergeCell ref="F3:F5"/>
    <mergeCell ref="G3:G5"/>
    <mergeCell ref="H3:K3"/>
    <mergeCell ref="C1:E1"/>
    <mergeCell ref="L3:P3"/>
    <mergeCell ref="A16:C16"/>
    <mergeCell ref="A17:C17"/>
    <mergeCell ref="A18:C18"/>
    <mergeCell ref="A13:C13"/>
    <mergeCell ref="A23:C23"/>
    <mergeCell ref="A24:C24"/>
    <mergeCell ref="A25:C25"/>
    <mergeCell ref="A26:C26"/>
    <mergeCell ref="A27:C27"/>
    <mergeCell ref="Q3:X3"/>
    <mergeCell ref="A19:C19"/>
    <mergeCell ref="A20:C20"/>
    <mergeCell ref="A21:C21"/>
    <mergeCell ref="A22:C22"/>
    <mergeCell ref="A47:C47"/>
    <mergeCell ref="A48:C48"/>
    <mergeCell ref="A49:C49"/>
    <mergeCell ref="A50:C50"/>
    <mergeCell ref="D28:G28"/>
    <mergeCell ref="A34:C34"/>
    <mergeCell ref="A31:C31"/>
    <mergeCell ref="D31:G31"/>
    <mergeCell ref="A29:C29"/>
    <mergeCell ref="A28:C28"/>
    <mergeCell ref="A33:C33"/>
    <mergeCell ref="A7:C7"/>
    <mergeCell ref="A8:C8"/>
    <mergeCell ref="A9:C9"/>
    <mergeCell ref="A10:C10"/>
    <mergeCell ref="A11:C11"/>
    <mergeCell ref="A12:C12"/>
    <mergeCell ref="A14:C14"/>
    <mergeCell ref="A15:C15"/>
  </mergeCells>
  <pageMargins left="0" right="0" top="0" bottom="0" header="0" footer="0"/>
  <pageSetup paperSize="9" scale="84" fitToHeight="0" orientation="landscape" r:id="rId1"/>
  <ignoredErrors>
    <ignoredError sqref="P19:S19 Q61 P71:S71 P94 Q94:S94 P100:S100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08"/>
  <sheetViews>
    <sheetView topLeftCell="A85" workbookViewId="0">
      <selection activeCell="A88" sqref="A88:C88"/>
    </sheetView>
  </sheetViews>
  <sheetFormatPr defaultRowHeight="15" x14ac:dyDescent="0.25"/>
  <cols>
    <col min="3" max="3" width="7.140625" customWidth="1"/>
    <col min="4" max="4" width="6.42578125" customWidth="1"/>
    <col min="5" max="5" width="7" customWidth="1"/>
    <col min="6" max="7" width="6.28515625" customWidth="1"/>
    <col min="8" max="8" width="6.85546875" customWidth="1"/>
    <col min="9" max="9" width="6.5703125" customWidth="1"/>
    <col min="10" max="10" width="7" customWidth="1"/>
    <col min="11" max="11" width="8.140625" customWidth="1"/>
    <col min="12" max="12" width="6" customWidth="1"/>
    <col min="13" max="13" width="6.7109375" customWidth="1"/>
    <col min="14" max="14" width="7" customWidth="1"/>
    <col min="15" max="15" width="6.7109375" customWidth="1"/>
    <col min="16" max="16" width="6.5703125" customWidth="1"/>
    <col min="17" max="17" width="7.140625" customWidth="1"/>
    <col min="18" max="18" width="7.42578125" customWidth="1"/>
    <col min="19" max="19" width="6.28515625" customWidth="1"/>
    <col min="20" max="21" width="8.140625" customWidth="1"/>
    <col min="22" max="22" width="7.7109375" customWidth="1"/>
    <col min="23" max="23" width="6.85546875" customWidth="1"/>
    <col min="24" max="24" width="6.28515625" customWidth="1"/>
  </cols>
  <sheetData>
    <row r="1" spans="1:24" x14ac:dyDescent="0.25">
      <c r="A1" s="287" t="s">
        <v>209</v>
      </c>
      <c r="B1" s="288"/>
      <c r="C1" s="299" t="s">
        <v>317</v>
      </c>
      <c r="D1" s="299"/>
      <c r="E1" s="299"/>
      <c r="F1" s="113"/>
      <c r="G1" s="113"/>
      <c r="H1" s="160" t="s">
        <v>254</v>
      </c>
      <c r="I1" s="240"/>
      <c r="J1" s="24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285" t="s">
        <v>210</v>
      </c>
      <c r="B2" s="285"/>
      <c r="C2" s="266" t="s">
        <v>251</v>
      </c>
      <c r="D2" s="266"/>
      <c r="E2" s="266"/>
      <c r="F2" s="266"/>
      <c r="G2" s="26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162" t="s">
        <v>3</v>
      </c>
      <c r="B3" s="163"/>
      <c r="C3" s="164"/>
      <c r="D3" s="36" t="s">
        <v>4</v>
      </c>
      <c r="E3" s="165" t="s">
        <v>271</v>
      </c>
      <c r="F3" s="168" t="s">
        <v>272</v>
      </c>
      <c r="G3" s="169" t="s">
        <v>273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176" t="s">
        <v>5</v>
      </c>
      <c r="B4" s="177"/>
      <c r="C4" s="178"/>
      <c r="D4" s="37" t="s">
        <v>6</v>
      </c>
      <c r="E4" s="166"/>
      <c r="F4" s="168"/>
      <c r="G4" s="170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173" t="s">
        <v>17</v>
      </c>
      <c r="B5" s="174"/>
      <c r="C5" s="175"/>
      <c r="D5" s="38" t="s">
        <v>269</v>
      </c>
      <c r="E5" s="167"/>
      <c r="F5" s="168"/>
      <c r="G5" s="170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222"/>
      <c r="B6" s="222"/>
      <c r="C6" s="222"/>
      <c r="D6" s="213" t="s">
        <v>18</v>
      </c>
      <c r="E6" s="213"/>
      <c r="F6" s="213"/>
      <c r="G6" s="213"/>
      <c r="H6" s="68"/>
      <c r="I6" s="68"/>
      <c r="J6" s="68"/>
      <c r="K6" s="64"/>
      <c r="L6" s="16"/>
      <c r="M6" s="16"/>
      <c r="N6" s="16"/>
      <c r="O6" s="16"/>
      <c r="P6" s="14"/>
      <c r="Q6" s="14"/>
      <c r="R6" s="14"/>
      <c r="S6" s="14"/>
      <c r="T6" s="16"/>
      <c r="U6" s="16"/>
      <c r="V6" s="16"/>
      <c r="W6" s="16"/>
      <c r="X6" s="16"/>
    </row>
    <row r="7" spans="1:24" x14ac:dyDescent="0.25">
      <c r="A7" s="155" t="s">
        <v>96</v>
      </c>
      <c r="B7" s="156"/>
      <c r="C7" s="157"/>
      <c r="D7" s="15" t="s">
        <v>97</v>
      </c>
      <c r="E7" s="15">
        <v>220</v>
      </c>
      <c r="F7" s="15"/>
      <c r="G7" s="15"/>
      <c r="H7" s="81">
        <v>8.15</v>
      </c>
      <c r="I7" s="15">
        <v>12.72</v>
      </c>
      <c r="J7" s="15">
        <v>40.200000000000003</v>
      </c>
      <c r="K7" s="54">
        <v>309.22000000000003</v>
      </c>
      <c r="L7" s="15">
        <v>0.21</v>
      </c>
      <c r="M7" s="15">
        <v>1.27</v>
      </c>
      <c r="N7" s="15">
        <v>62.93</v>
      </c>
      <c r="O7" s="15">
        <v>0.18</v>
      </c>
      <c r="P7" s="15">
        <f>SUM(P9:P12)</f>
        <v>0.45</v>
      </c>
      <c r="Q7" s="15">
        <f t="shared" ref="Q7:S7" si="0">SUM(Q9:Q12)</f>
        <v>2.06E-2</v>
      </c>
      <c r="R7" s="15">
        <f t="shared" si="0"/>
        <v>1.5E-3</v>
      </c>
      <c r="S7" s="15">
        <f t="shared" si="0"/>
        <v>6.7299999999999999E-2</v>
      </c>
      <c r="T7" s="15">
        <v>149.84</v>
      </c>
      <c r="U7" s="15">
        <v>251.01</v>
      </c>
      <c r="V7" s="15">
        <v>200.04</v>
      </c>
      <c r="W7" s="15">
        <v>51.65</v>
      </c>
      <c r="X7" s="15">
        <v>1.33</v>
      </c>
    </row>
    <row r="8" spans="1:24" x14ac:dyDescent="0.25">
      <c r="A8" s="155" t="s">
        <v>316</v>
      </c>
      <c r="B8" s="156"/>
      <c r="C8" s="157"/>
      <c r="D8" s="43"/>
      <c r="E8" s="43">
        <v>8</v>
      </c>
      <c r="F8" s="43"/>
      <c r="G8" s="43"/>
      <c r="H8" s="43"/>
      <c r="I8" s="43"/>
      <c r="J8" s="43"/>
      <c r="K8" s="43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x14ac:dyDescent="0.25">
      <c r="A9" s="186" t="s">
        <v>22</v>
      </c>
      <c r="B9" s="187"/>
      <c r="C9" s="188"/>
      <c r="D9" s="43"/>
      <c r="E9" s="43"/>
      <c r="F9" s="43">
        <v>110</v>
      </c>
      <c r="G9" s="43">
        <v>110</v>
      </c>
      <c r="H9" s="43"/>
      <c r="I9" s="43"/>
      <c r="J9" s="43"/>
      <c r="K9" s="43"/>
      <c r="L9" s="16"/>
      <c r="M9" s="16"/>
      <c r="N9" s="16"/>
      <c r="O9" s="16"/>
      <c r="P9" s="16">
        <v>0.33</v>
      </c>
      <c r="Q9" s="16">
        <v>1.7600000000000001E-2</v>
      </c>
      <c r="R9" s="16">
        <v>1.5E-3</v>
      </c>
      <c r="S9" s="16">
        <v>5.5E-2</v>
      </c>
      <c r="T9" s="16"/>
      <c r="U9" s="16"/>
      <c r="V9" s="16"/>
      <c r="W9" s="16"/>
      <c r="X9" s="16"/>
    </row>
    <row r="10" spans="1:24" x14ac:dyDescent="0.25">
      <c r="A10" s="186" t="s">
        <v>23</v>
      </c>
      <c r="B10" s="192"/>
      <c r="C10" s="193"/>
      <c r="D10" s="43"/>
      <c r="E10" s="43"/>
      <c r="F10" s="43">
        <v>6.6</v>
      </c>
      <c r="G10" s="43">
        <v>6.6</v>
      </c>
      <c r="H10" s="43"/>
      <c r="I10" s="43"/>
      <c r="J10" s="43"/>
      <c r="K10" s="43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spans="1:24" x14ac:dyDescent="0.25">
      <c r="A11" s="186" t="s">
        <v>98</v>
      </c>
      <c r="B11" s="192"/>
      <c r="C11" s="193"/>
      <c r="D11" s="43"/>
      <c r="E11" s="43"/>
      <c r="F11" s="43">
        <v>44</v>
      </c>
      <c r="G11" s="43">
        <v>44</v>
      </c>
      <c r="H11" s="43"/>
      <c r="I11" s="43"/>
      <c r="J11" s="43"/>
      <c r="K11" s="43"/>
      <c r="L11" s="16"/>
      <c r="M11" s="16"/>
      <c r="N11" s="16"/>
      <c r="O11" s="16"/>
      <c r="P11" s="16"/>
      <c r="Q11" s="16">
        <v>2.2000000000000001E-3</v>
      </c>
      <c r="R11" s="16"/>
      <c r="S11" s="16">
        <v>1.23E-2</v>
      </c>
      <c r="T11" s="16"/>
      <c r="U11" s="16"/>
      <c r="V11" s="16"/>
      <c r="W11" s="16"/>
      <c r="X11" s="16"/>
    </row>
    <row r="12" spans="1:24" x14ac:dyDescent="0.25">
      <c r="A12" s="186" t="s">
        <v>24</v>
      </c>
      <c r="B12" s="192"/>
      <c r="C12" s="193"/>
      <c r="D12" s="43"/>
      <c r="E12" s="43"/>
      <c r="F12" s="43">
        <v>8</v>
      </c>
      <c r="G12" s="43">
        <v>8</v>
      </c>
      <c r="H12" s="43"/>
      <c r="I12" s="43"/>
      <c r="J12" s="43"/>
      <c r="K12" s="43"/>
      <c r="L12" s="16"/>
      <c r="M12" s="16"/>
      <c r="N12" s="16"/>
      <c r="O12" s="16"/>
      <c r="P12" s="16">
        <v>0.12</v>
      </c>
      <c r="Q12" s="16">
        <v>8.0000000000000004E-4</v>
      </c>
      <c r="R12" s="16"/>
      <c r="S12" s="16"/>
      <c r="T12" s="16"/>
      <c r="U12" s="16"/>
      <c r="V12" s="16"/>
      <c r="W12" s="16"/>
      <c r="X12" s="16"/>
    </row>
    <row r="13" spans="1:24" x14ac:dyDescent="0.25">
      <c r="A13" s="186" t="s">
        <v>25</v>
      </c>
      <c r="B13" s="187"/>
      <c r="C13" s="188"/>
      <c r="D13" s="28"/>
      <c r="E13" s="28"/>
      <c r="F13" s="28">
        <v>82.5</v>
      </c>
      <c r="G13" s="28">
        <v>82.5</v>
      </c>
      <c r="H13" s="28"/>
      <c r="I13" s="28"/>
      <c r="J13" s="28"/>
      <c r="K13" s="28"/>
      <c r="L13" s="17"/>
      <c r="M13" s="17"/>
      <c r="N13" s="17"/>
      <c r="O13" s="17"/>
      <c r="P13" s="16"/>
      <c r="Q13" s="16"/>
      <c r="R13" s="16"/>
      <c r="S13" s="16"/>
      <c r="T13" s="17"/>
      <c r="U13" s="17"/>
      <c r="V13" s="17"/>
      <c r="W13" s="17"/>
      <c r="X13" s="17"/>
    </row>
    <row r="14" spans="1:24" x14ac:dyDescent="0.25">
      <c r="A14" s="155" t="s">
        <v>167</v>
      </c>
      <c r="B14" s="156"/>
      <c r="C14" s="157"/>
      <c r="D14" s="45" t="s">
        <v>168</v>
      </c>
      <c r="E14" s="46">
        <v>40</v>
      </c>
      <c r="F14" s="46">
        <v>40</v>
      </c>
      <c r="G14" s="46">
        <v>40</v>
      </c>
      <c r="H14" s="22">
        <v>5.08</v>
      </c>
      <c r="I14" s="22">
        <v>4.5999999999999996</v>
      </c>
      <c r="J14" s="22">
        <v>0.28000000000000003</v>
      </c>
      <c r="K14" s="22">
        <v>62.84</v>
      </c>
      <c r="L14" s="22">
        <v>0.03</v>
      </c>
      <c r="M14" s="22">
        <v>0</v>
      </c>
      <c r="N14" s="22">
        <v>100</v>
      </c>
      <c r="O14" s="22">
        <v>0.18</v>
      </c>
      <c r="P14" s="15">
        <v>0.88</v>
      </c>
      <c r="Q14" s="94">
        <v>1.44E-2</v>
      </c>
      <c r="R14" s="94">
        <v>4.4000000000000003E-3</v>
      </c>
      <c r="S14" s="94">
        <v>2.1999999999999999E-2</v>
      </c>
      <c r="T14" s="22">
        <v>22</v>
      </c>
      <c r="U14" s="22">
        <v>56</v>
      </c>
      <c r="V14" s="22">
        <v>76.8</v>
      </c>
      <c r="W14" s="22">
        <v>4.8</v>
      </c>
      <c r="X14" s="22">
        <v>1</v>
      </c>
    </row>
    <row r="15" spans="1:24" ht="16.5" customHeight="1" x14ac:dyDescent="0.25">
      <c r="A15" s="194" t="s">
        <v>136</v>
      </c>
      <c r="B15" s="195"/>
      <c r="C15" s="196"/>
      <c r="D15" s="45" t="s">
        <v>137</v>
      </c>
      <c r="E15" s="46">
        <v>200</v>
      </c>
      <c r="F15" s="69"/>
      <c r="G15" s="85"/>
      <c r="H15" s="10">
        <v>1.52</v>
      </c>
      <c r="I15" s="10">
        <v>1.35</v>
      </c>
      <c r="J15" s="10">
        <v>15.9</v>
      </c>
      <c r="K15" s="13">
        <v>81</v>
      </c>
      <c r="L15" s="20">
        <v>0.04</v>
      </c>
      <c r="M15" s="20">
        <v>1.33</v>
      </c>
      <c r="N15" s="20">
        <v>10</v>
      </c>
      <c r="O15" s="20">
        <v>0.16</v>
      </c>
      <c r="P15" s="15">
        <f>SUM(P16:P19)</f>
        <v>0.15</v>
      </c>
      <c r="Q15" s="15">
        <f t="shared" ref="Q15:S15" si="1">SUM(Q16:Q19)</f>
        <v>8.0000000000000002E-3</v>
      </c>
      <c r="R15" s="15">
        <f t="shared" si="1"/>
        <v>6.9999999999999999E-4</v>
      </c>
      <c r="S15" s="15">
        <f t="shared" si="1"/>
        <v>2.5500000000000002E-2</v>
      </c>
      <c r="T15" s="20">
        <v>126.6</v>
      </c>
      <c r="U15" s="20">
        <v>154.6</v>
      </c>
      <c r="V15" s="20">
        <v>92.8</v>
      </c>
      <c r="W15" s="20">
        <v>15.4</v>
      </c>
      <c r="X15" s="20">
        <v>0.41</v>
      </c>
    </row>
    <row r="16" spans="1:24" x14ac:dyDescent="0.25">
      <c r="A16" s="249" t="s">
        <v>22</v>
      </c>
      <c r="B16" s="223"/>
      <c r="C16" s="224"/>
      <c r="D16" s="86"/>
      <c r="E16" s="87"/>
      <c r="F16" s="75">
        <v>50</v>
      </c>
      <c r="G16" s="75">
        <v>50</v>
      </c>
      <c r="H16" s="19"/>
      <c r="I16" s="19"/>
      <c r="J16" s="19"/>
      <c r="K16" s="19"/>
      <c r="L16" s="19"/>
      <c r="M16" s="88"/>
      <c r="N16" s="19"/>
      <c r="O16" s="19"/>
      <c r="P16" s="17">
        <v>0.15</v>
      </c>
      <c r="Q16" s="17">
        <v>8.0000000000000002E-3</v>
      </c>
      <c r="R16" s="17">
        <v>6.9999999999999999E-4</v>
      </c>
      <c r="S16" s="17">
        <v>2.5000000000000001E-2</v>
      </c>
      <c r="T16" s="19"/>
      <c r="U16" s="19"/>
      <c r="V16" s="19"/>
      <c r="W16" s="19"/>
      <c r="X16" s="19"/>
    </row>
    <row r="17" spans="1:24" x14ac:dyDescent="0.25">
      <c r="A17" s="180" t="s">
        <v>29</v>
      </c>
      <c r="B17" s="181"/>
      <c r="C17" s="182"/>
      <c r="D17" s="86"/>
      <c r="E17" s="87"/>
      <c r="F17" s="75">
        <v>0.5</v>
      </c>
      <c r="G17" s="75">
        <v>0.5</v>
      </c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7"/>
      <c r="S17" s="16">
        <v>5.0000000000000001E-4</v>
      </c>
      <c r="T17" s="19"/>
      <c r="U17" s="19"/>
      <c r="V17" s="19"/>
      <c r="W17" s="19"/>
      <c r="X17" s="19"/>
    </row>
    <row r="18" spans="1:24" x14ac:dyDescent="0.25">
      <c r="A18" s="180" t="s">
        <v>23</v>
      </c>
      <c r="B18" s="223"/>
      <c r="C18" s="224"/>
      <c r="D18" s="86"/>
      <c r="E18" s="87"/>
      <c r="F18" s="75">
        <v>10</v>
      </c>
      <c r="G18" s="75">
        <v>10</v>
      </c>
      <c r="H18" s="19"/>
      <c r="I18" s="19"/>
      <c r="J18" s="19"/>
      <c r="K18" s="19"/>
      <c r="L18" s="19"/>
      <c r="M18" s="19"/>
      <c r="N18" s="19"/>
      <c r="O18" s="19"/>
      <c r="P18" s="16"/>
      <c r="Q18" s="16"/>
      <c r="R18" s="16"/>
      <c r="S18" s="16"/>
      <c r="T18" s="19"/>
      <c r="U18" s="19"/>
      <c r="V18" s="19"/>
      <c r="W18" s="19"/>
      <c r="X18" s="19"/>
    </row>
    <row r="19" spans="1:24" x14ac:dyDescent="0.25">
      <c r="A19" s="249" t="s">
        <v>25</v>
      </c>
      <c r="B19" s="223"/>
      <c r="C19" s="224"/>
      <c r="D19" s="86"/>
      <c r="E19" s="87"/>
      <c r="F19" s="75">
        <v>100</v>
      </c>
      <c r="G19" s="75">
        <v>100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6.5" customHeight="1" x14ac:dyDescent="0.25">
      <c r="A20" s="200" t="s">
        <v>211</v>
      </c>
      <c r="B20" s="201"/>
      <c r="C20" s="202"/>
      <c r="D20" s="18" t="s">
        <v>214</v>
      </c>
      <c r="E20" s="18">
        <v>10</v>
      </c>
      <c r="F20" s="10"/>
      <c r="G20" s="10"/>
      <c r="H20" s="18">
        <v>0.08</v>
      </c>
      <c r="I20" s="18">
        <v>7.25</v>
      </c>
      <c r="J20" s="18">
        <v>0.13</v>
      </c>
      <c r="K20" s="48">
        <v>66</v>
      </c>
      <c r="L20" s="15">
        <v>0</v>
      </c>
      <c r="M20" s="15">
        <v>0</v>
      </c>
      <c r="N20" s="15">
        <v>40</v>
      </c>
      <c r="O20" s="15">
        <v>0.01</v>
      </c>
      <c r="P20" s="57">
        <v>0.15</v>
      </c>
      <c r="Q20" s="57">
        <v>1E-3</v>
      </c>
      <c r="R20" s="15">
        <v>0</v>
      </c>
      <c r="S20" s="15">
        <v>0</v>
      </c>
      <c r="T20" s="15">
        <v>2.4</v>
      </c>
      <c r="U20" s="15">
        <v>3</v>
      </c>
      <c r="V20" s="15">
        <v>3</v>
      </c>
      <c r="W20" s="15">
        <v>0</v>
      </c>
      <c r="X20" s="15">
        <v>0.02</v>
      </c>
    </row>
    <row r="21" spans="1:24" x14ac:dyDescent="0.25">
      <c r="A21" s="155" t="s">
        <v>30</v>
      </c>
      <c r="B21" s="156"/>
      <c r="C21" s="157"/>
      <c r="D21" s="43"/>
      <c r="E21" s="18">
        <v>60</v>
      </c>
      <c r="F21" s="18"/>
      <c r="G21" s="18"/>
      <c r="H21" s="10">
        <v>4.74</v>
      </c>
      <c r="I21" s="10">
        <v>0.6</v>
      </c>
      <c r="J21" s="10">
        <v>28.99</v>
      </c>
      <c r="K21" s="13">
        <v>141.06</v>
      </c>
      <c r="L21" s="15">
        <v>0.09</v>
      </c>
      <c r="M21" s="15">
        <v>0</v>
      </c>
      <c r="N21" s="15">
        <v>0</v>
      </c>
      <c r="O21" s="15">
        <v>0.36</v>
      </c>
      <c r="P21" s="15">
        <v>0</v>
      </c>
      <c r="Q21" s="15">
        <v>3.3999999999999998E-3</v>
      </c>
      <c r="R21" s="15">
        <v>1.32E-2</v>
      </c>
      <c r="S21" s="15">
        <v>1.6799999999999999E-2</v>
      </c>
      <c r="T21" s="15">
        <v>13.8</v>
      </c>
      <c r="U21" s="15">
        <v>79.83</v>
      </c>
      <c r="V21" s="15">
        <v>52.2</v>
      </c>
      <c r="W21" s="15">
        <v>19.8</v>
      </c>
      <c r="X21" s="15">
        <v>1.2</v>
      </c>
    </row>
    <row r="22" spans="1:24" x14ac:dyDescent="0.25">
      <c r="A22" s="155" t="s">
        <v>268</v>
      </c>
      <c r="B22" s="156"/>
      <c r="C22" s="157"/>
      <c r="D22" s="16"/>
      <c r="E22" s="15">
        <v>30</v>
      </c>
      <c r="F22" s="15"/>
      <c r="G22" s="15"/>
      <c r="H22" s="20">
        <v>2.2999999999999998</v>
      </c>
      <c r="I22" s="20">
        <v>0.42</v>
      </c>
      <c r="J22" s="20">
        <v>11.31</v>
      </c>
      <c r="K22" s="126">
        <v>60.31</v>
      </c>
      <c r="L22" s="15">
        <v>0.06</v>
      </c>
      <c r="M22" s="15">
        <v>0</v>
      </c>
      <c r="N22" s="15">
        <v>0</v>
      </c>
      <c r="O22" s="15">
        <v>2.7E-2</v>
      </c>
      <c r="P22" s="15">
        <v>0</v>
      </c>
      <c r="Q22" s="15">
        <v>1.6999999999999999E-3</v>
      </c>
      <c r="R22" s="15">
        <v>0</v>
      </c>
      <c r="S22" s="15">
        <v>0</v>
      </c>
      <c r="T22" s="15">
        <v>9.9</v>
      </c>
      <c r="U22" s="15">
        <v>73.2</v>
      </c>
      <c r="V22" s="15">
        <v>58.2</v>
      </c>
      <c r="W22" s="15">
        <v>17.100000000000001</v>
      </c>
      <c r="X22" s="15">
        <v>1.35</v>
      </c>
    </row>
    <row r="23" spans="1:24" x14ac:dyDescent="0.25">
      <c r="A23" s="194" t="s">
        <v>257</v>
      </c>
      <c r="B23" s="195"/>
      <c r="C23" s="196"/>
      <c r="D23" s="43"/>
      <c r="E23" s="18">
        <f>SUM(E7:E22)</f>
        <v>568</v>
      </c>
      <c r="F23" s="18"/>
      <c r="G23" s="18"/>
      <c r="H23" s="18">
        <f t="shared" ref="H23:O23" si="2">SUM(H7:H22)</f>
        <v>21.87</v>
      </c>
      <c r="I23" s="18">
        <f t="shared" si="2"/>
        <v>26.940000000000005</v>
      </c>
      <c r="J23" s="18">
        <f t="shared" si="2"/>
        <v>96.81</v>
      </c>
      <c r="K23" s="18">
        <f t="shared" si="2"/>
        <v>720.43000000000006</v>
      </c>
      <c r="L23" s="18">
        <f t="shared" si="2"/>
        <v>0.43</v>
      </c>
      <c r="M23" s="18">
        <f t="shared" si="2"/>
        <v>2.6</v>
      </c>
      <c r="N23" s="18">
        <f t="shared" si="2"/>
        <v>212.93</v>
      </c>
      <c r="O23" s="18">
        <f t="shared" si="2"/>
        <v>0.91700000000000004</v>
      </c>
      <c r="P23" s="18">
        <f>SUM(P22+P21+P20+P15+P14+P7)</f>
        <v>1.63</v>
      </c>
      <c r="Q23" s="18">
        <f t="shared" ref="Q23:S23" si="3">SUM(Q22+Q21+Q20+Q15+Q14+Q7)</f>
        <v>4.9099999999999998E-2</v>
      </c>
      <c r="R23" s="18">
        <f t="shared" si="3"/>
        <v>1.9800000000000002E-2</v>
      </c>
      <c r="S23" s="18">
        <f t="shared" si="3"/>
        <v>0.13159999999999999</v>
      </c>
      <c r="T23" s="18">
        <f>SUM(T7:T22)</f>
        <v>324.53999999999996</v>
      </c>
      <c r="U23" s="18">
        <f>SUM(U7:U22)</f>
        <v>617.6400000000001</v>
      </c>
      <c r="V23" s="18">
        <f>SUM(V7:V22)</f>
        <v>483.03999999999996</v>
      </c>
      <c r="W23" s="18">
        <f>SUM(W7:W22)</f>
        <v>108.75</v>
      </c>
      <c r="X23" s="18">
        <f>SUM(X7:X22)</f>
        <v>5.3100000000000005</v>
      </c>
    </row>
    <row r="24" spans="1:24" x14ac:dyDescent="0.25">
      <c r="A24" s="228"/>
      <c r="B24" s="228"/>
      <c r="C24" s="228"/>
      <c r="D24" s="300" t="s">
        <v>32</v>
      </c>
      <c r="E24" s="301"/>
      <c r="F24" s="301"/>
      <c r="G24" s="302"/>
      <c r="H24" s="43"/>
      <c r="I24" s="43"/>
      <c r="J24" s="43"/>
      <c r="K24" s="43"/>
      <c r="L24" s="16"/>
      <c r="M24" s="16"/>
      <c r="N24" s="16"/>
      <c r="O24" s="16"/>
      <c r="P24" s="15"/>
      <c r="Q24" s="15"/>
      <c r="R24" s="15"/>
      <c r="S24" s="15"/>
      <c r="T24" s="16"/>
      <c r="U24" s="16"/>
      <c r="V24" s="16"/>
      <c r="W24" s="16"/>
      <c r="X24" s="16"/>
    </row>
    <row r="25" spans="1:24" ht="15" customHeight="1" x14ac:dyDescent="0.25">
      <c r="A25" s="155" t="s">
        <v>139</v>
      </c>
      <c r="B25" s="156"/>
      <c r="C25" s="157"/>
      <c r="D25" s="15" t="s">
        <v>59</v>
      </c>
      <c r="E25" s="15">
        <v>200</v>
      </c>
      <c r="F25" s="15">
        <v>200</v>
      </c>
      <c r="G25" s="15">
        <v>200</v>
      </c>
      <c r="H25" s="15">
        <v>0.8</v>
      </c>
      <c r="I25" s="15">
        <v>0.4</v>
      </c>
      <c r="J25" s="15">
        <v>19.600000000000001</v>
      </c>
      <c r="K25" s="54">
        <v>94</v>
      </c>
      <c r="L25" s="15">
        <v>0.06</v>
      </c>
      <c r="M25" s="15">
        <v>20</v>
      </c>
      <c r="N25" s="15">
        <v>0</v>
      </c>
      <c r="O25" s="15">
        <v>0.04</v>
      </c>
      <c r="P25" s="15"/>
      <c r="Q25" s="15"/>
      <c r="R25" s="15"/>
      <c r="S25" s="15"/>
      <c r="T25" s="15">
        <v>32</v>
      </c>
      <c r="U25" s="15">
        <v>556</v>
      </c>
      <c r="V25" s="15">
        <v>22</v>
      </c>
      <c r="W25" s="15">
        <v>18</v>
      </c>
      <c r="X25" s="15">
        <v>4.4000000000000004</v>
      </c>
    </row>
    <row r="26" spans="1:24" x14ac:dyDescent="0.25">
      <c r="A26" s="200" t="s">
        <v>259</v>
      </c>
      <c r="B26" s="201"/>
      <c r="C26" s="202"/>
      <c r="D26" s="16"/>
      <c r="E26" s="15">
        <f t="shared" ref="E26" si="4">SUM(E25:E25)</f>
        <v>200</v>
      </c>
      <c r="F26" s="15"/>
      <c r="G26" s="15"/>
      <c r="H26" s="15">
        <f t="shared" ref="H26:X26" si="5">SUM(H25:H25)</f>
        <v>0.8</v>
      </c>
      <c r="I26" s="15">
        <f t="shared" si="5"/>
        <v>0.4</v>
      </c>
      <c r="J26" s="15">
        <f t="shared" si="5"/>
        <v>19.600000000000001</v>
      </c>
      <c r="K26" s="15">
        <f t="shared" si="5"/>
        <v>94</v>
      </c>
      <c r="L26" s="15">
        <f t="shared" si="5"/>
        <v>0.06</v>
      </c>
      <c r="M26" s="15">
        <f t="shared" si="5"/>
        <v>20</v>
      </c>
      <c r="N26" s="15">
        <f t="shared" si="5"/>
        <v>0</v>
      </c>
      <c r="O26" s="15">
        <f t="shared" si="5"/>
        <v>0.04</v>
      </c>
      <c r="P26" s="15">
        <f t="shared" si="5"/>
        <v>0</v>
      </c>
      <c r="Q26" s="15">
        <f t="shared" si="5"/>
        <v>0</v>
      </c>
      <c r="R26" s="15">
        <f t="shared" si="5"/>
        <v>0</v>
      </c>
      <c r="S26" s="15">
        <f t="shared" si="5"/>
        <v>0</v>
      </c>
      <c r="T26" s="15">
        <f t="shared" si="5"/>
        <v>32</v>
      </c>
      <c r="U26" s="15"/>
      <c r="V26" s="15">
        <f t="shared" si="5"/>
        <v>22</v>
      </c>
      <c r="W26" s="15">
        <f t="shared" si="5"/>
        <v>18</v>
      </c>
      <c r="X26" s="15">
        <f t="shared" si="5"/>
        <v>4.4000000000000004</v>
      </c>
    </row>
    <row r="27" spans="1:24" x14ac:dyDescent="0.25">
      <c r="A27" s="228"/>
      <c r="B27" s="228"/>
      <c r="C27" s="228"/>
      <c r="D27" s="300" t="s">
        <v>38</v>
      </c>
      <c r="E27" s="301"/>
      <c r="F27" s="301"/>
      <c r="G27" s="302"/>
      <c r="H27" s="16"/>
      <c r="I27" s="16"/>
      <c r="J27" s="16"/>
      <c r="K27" s="16"/>
      <c r="L27" s="16"/>
      <c r="M27" s="16"/>
      <c r="N27" s="16"/>
      <c r="O27" s="16"/>
      <c r="P27" s="18"/>
      <c r="Q27" s="18"/>
      <c r="R27" s="18"/>
      <c r="S27" s="18"/>
      <c r="T27" s="16"/>
      <c r="U27" s="16"/>
      <c r="V27" s="16"/>
      <c r="W27" s="16"/>
      <c r="X27" s="16"/>
    </row>
    <row r="28" spans="1:24" x14ac:dyDescent="0.25">
      <c r="A28" s="200" t="s">
        <v>227</v>
      </c>
      <c r="B28" s="201"/>
      <c r="C28" s="202"/>
      <c r="D28" s="15" t="s">
        <v>228</v>
      </c>
      <c r="E28" s="15">
        <v>250</v>
      </c>
      <c r="F28" s="15"/>
      <c r="G28" s="15"/>
      <c r="H28" s="20">
        <v>2.69</v>
      </c>
      <c r="I28" s="20">
        <v>2.84</v>
      </c>
      <c r="J28" s="20">
        <v>17.46</v>
      </c>
      <c r="K28" s="145">
        <v>118.25</v>
      </c>
      <c r="L28" s="20">
        <v>0.11</v>
      </c>
      <c r="M28" s="20">
        <v>8.25</v>
      </c>
      <c r="N28" s="20">
        <v>0</v>
      </c>
      <c r="O28" s="20">
        <v>0.06</v>
      </c>
      <c r="P28" s="15">
        <f>SUM(P30:P36)</f>
        <v>0</v>
      </c>
      <c r="Q28" s="15">
        <f>SUM(Q30:Q36)</f>
        <v>4.7999999999999996E-3</v>
      </c>
      <c r="R28" s="15">
        <f t="shared" ref="R28:S28" si="6">SUM(R30:R36)</f>
        <v>0</v>
      </c>
      <c r="S28" s="15">
        <f t="shared" si="6"/>
        <v>3.6399999999999995E-2</v>
      </c>
      <c r="T28" s="20">
        <v>29.2</v>
      </c>
      <c r="U28" s="20">
        <v>481.42</v>
      </c>
      <c r="V28" s="20">
        <v>67.58</v>
      </c>
      <c r="W28" s="20">
        <v>27.28</v>
      </c>
      <c r="X28" s="20">
        <v>1.1299999999999999</v>
      </c>
    </row>
    <row r="29" spans="1:24" x14ac:dyDescent="0.25">
      <c r="A29" s="200" t="s">
        <v>229</v>
      </c>
      <c r="B29" s="201"/>
      <c r="C29" s="202"/>
      <c r="D29" s="15"/>
      <c r="E29" s="15"/>
      <c r="F29" s="15"/>
      <c r="G29" s="15"/>
      <c r="H29" s="20"/>
      <c r="I29" s="20"/>
      <c r="J29" s="20"/>
      <c r="K29" s="145"/>
      <c r="L29" s="20"/>
      <c r="M29" s="20"/>
      <c r="N29" s="20"/>
      <c r="O29" s="20"/>
      <c r="P29" s="15"/>
      <c r="Q29" s="15"/>
      <c r="R29" s="15"/>
      <c r="S29" s="15"/>
      <c r="T29" s="20"/>
      <c r="U29" s="20"/>
      <c r="V29" s="20"/>
      <c r="W29" s="20"/>
      <c r="X29" s="20"/>
    </row>
    <row r="30" spans="1:24" x14ac:dyDescent="0.25">
      <c r="A30" s="229" t="s">
        <v>324</v>
      </c>
      <c r="B30" s="230"/>
      <c r="C30" s="231"/>
      <c r="D30" s="15"/>
      <c r="E30" s="15"/>
      <c r="F30" s="134">
        <v>10</v>
      </c>
      <c r="G30" s="134">
        <v>10</v>
      </c>
      <c r="H30" s="20"/>
      <c r="I30" s="20"/>
      <c r="J30" s="20"/>
      <c r="K30" s="145"/>
      <c r="L30" s="20"/>
      <c r="M30" s="20"/>
      <c r="N30" s="20"/>
      <c r="O30" s="20"/>
      <c r="Q30" s="28">
        <v>2.0000000000000001E-4</v>
      </c>
      <c r="R30" s="28"/>
      <c r="S30" s="28">
        <v>2.3E-3</v>
      </c>
      <c r="T30" s="118"/>
      <c r="U30" s="20"/>
      <c r="V30" s="20"/>
      <c r="W30" s="20"/>
      <c r="X30" s="20"/>
    </row>
    <row r="31" spans="1:24" x14ac:dyDescent="0.25">
      <c r="A31" s="191" t="s">
        <v>42</v>
      </c>
      <c r="B31" s="187"/>
      <c r="C31" s="188"/>
      <c r="D31" s="16"/>
      <c r="E31" s="16"/>
      <c r="F31" s="16">
        <v>100</v>
      </c>
      <c r="G31" s="16">
        <v>75</v>
      </c>
      <c r="H31" s="40"/>
      <c r="I31" s="40"/>
      <c r="J31" s="40"/>
      <c r="K31" s="77"/>
      <c r="L31" s="40"/>
      <c r="M31" s="40"/>
      <c r="N31" s="40"/>
      <c r="O31" s="40"/>
      <c r="P31" s="17"/>
      <c r="Q31" s="17">
        <v>4.0000000000000001E-3</v>
      </c>
      <c r="R31" s="17"/>
      <c r="S31" s="17">
        <v>0.03</v>
      </c>
      <c r="T31" s="40"/>
      <c r="U31" s="40"/>
      <c r="V31" s="40"/>
      <c r="W31" s="40"/>
      <c r="X31" s="40"/>
    </row>
    <row r="32" spans="1:24" x14ac:dyDescent="0.25">
      <c r="A32" s="228" t="s">
        <v>43</v>
      </c>
      <c r="B32" s="228"/>
      <c r="C32" s="228"/>
      <c r="D32" s="16"/>
      <c r="E32" s="16"/>
      <c r="F32" s="16">
        <v>12.5</v>
      </c>
      <c r="G32" s="16">
        <v>10</v>
      </c>
      <c r="H32" s="40"/>
      <c r="I32" s="40"/>
      <c r="J32" s="40"/>
      <c r="K32" s="77"/>
      <c r="L32" s="40"/>
      <c r="M32" s="40"/>
      <c r="N32" s="40"/>
      <c r="O32" s="40"/>
      <c r="P32" s="15"/>
      <c r="Q32" s="17">
        <v>5.9999999999999995E-4</v>
      </c>
      <c r="R32" s="3"/>
      <c r="S32" s="17">
        <v>4.0000000000000002E-4</v>
      </c>
      <c r="T32" s="40"/>
      <c r="U32" s="40"/>
      <c r="V32" s="40"/>
      <c r="W32" s="40"/>
      <c r="X32" s="40"/>
    </row>
    <row r="33" spans="1:24" x14ac:dyDescent="0.25">
      <c r="A33" s="228" t="s">
        <v>44</v>
      </c>
      <c r="B33" s="228"/>
      <c r="C33" s="228"/>
      <c r="D33" s="78"/>
      <c r="E33" s="40"/>
      <c r="F33" s="40">
        <v>12</v>
      </c>
      <c r="G33" s="40">
        <v>10</v>
      </c>
      <c r="H33" s="40"/>
      <c r="I33" s="40"/>
      <c r="J33" s="40"/>
      <c r="K33" s="77"/>
      <c r="L33" s="40"/>
      <c r="M33" s="40"/>
      <c r="N33" s="40"/>
      <c r="O33" s="40"/>
      <c r="P33" s="15"/>
      <c r="Q33" s="17"/>
      <c r="R33" s="17"/>
      <c r="S33" s="16">
        <v>3.7000000000000002E-3</v>
      </c>
      <c r="T33" s="40"/>
      <c r="U33" s="40"/>
      <c r="V33" s="40"/>
      <c r="W33" s="40"/>
      <c r="X33" s="40"/>
    </row>
    <row r="34" spans="1:24" x14ac:dyDescent="0.25">
      <c r="A34" s="222" t="s">
        <v>46</v>
      </c>
      <c r="B34" s="228"/>
      <c r="C34" s="228"/>
      <c r="D34" s="78"/>
      <c r="E34" s="40"/>
      <c r="F34" s="40">
        <v>3</v>
      </c>
      <c r="G34" s="40">
        <v>3</v>
      </c>
      <c r="H34" s="40"/>
      <c r="I34" s="40"/>
      <c r="J34" s="40"/>
      <c r="K34" s="77"/>
      <c r="L34" s="40"/>
      <c r="M34" s="40"/>
      <c r="N34" s="40"/>
      <c r="O34" s="40"/>
      <c r="P34" s="16"/>
      <c r="Q34" s="16"/>
      <c r="R34" s="16"/>
      <c r="S34" s="16"/>
      <c r="T34" s="40"/>
      <c r="U34" s="40"/>
      <c r="V34" s="40"/>
      <c r="W34" s="40"/>
      <c r="X34" s="40"/>
    </row>
    <row r="35" spans="1:24" x14ac:dyDescent="0.25">
      <c r="A35" s="186" t="s">
        <v>115</v>
      </c>
      <c r="B35" s="192"/>
      <c r="C35" s="193"/>
      <c r="D35" s="15"/>
      <c r="E35" s="15"/>
      <c r="F35" s="16">
        <v>0.02</v>
      </c>
      <c r="G35" s="16">
        <v>0.02</v>
      </c>
      <c r="H35" s="79"/>
      <c r="I35" s="15"/>
      <c r="J35" s="15"/>
      <c r="K35" s="15"/>
      <c r="L35" s="16"/>
      <c r="M35" s="16"/>
      <c r="N35" s="16"/>
      <c r="O35" s="16"/>
      <c r="P35" s="15"/>
      <c r="Q35" s="15"/>
      <c r="R35" s="15"/>
      <c r="S35" s="15"/>
      <c r="T35" s="16"/>
      <c r="U35" s="16"/>
      <c r="V35" s="16"/>
      <c r="W35" s="16"/>
      <c r="X35" s="16"/>
    </row>
    <row r="36" spans="1:24" x14ac:dyDescent="0.25">
      <c r="A36" s="228" t="s">
        <v>25</v>
      </c>
      <c r="B36" s="228"/>
      <c r="C36" s="228"/>
      <c r="D36" s="78"/>
      <c r="E36" s="40"/>
      <c r="F36" s="40">
        <v>210</v>
      </c>
      <c r="G36" s="40">
        <v>210</v>
      </c>
      <c r="H36" s="40"/>
      <c r="I36" s="40"/>
      <c r="J36" s="40"/>
      <c r="K36" s="77"/>
      <c r="L36" s="40"/>
      <c r="M36" s="40"/>
      <c r="N36" s="40"/>
      <c r="O36" s="40"/>
      <c r="P36" s="16"/>
      <c r="Q36" s="16"/>
      <c r="R36" s="16"/>
      <c r="S36" s="16"/>
      <c r="T36" s="40"/>
      <c r="U36" s="40"/>
      <c r="V36" s="40"/>
      <c r="W36" s="40"/>
      <c r="X36" s="40"/>
    </row>
    <row r="37" spans="1:24" x14ac:dyDescent="0.25">
      <c r="A37" s="155" t="s">
        <v>207</v>
      </c>
      <c r="B37" s="156"/>
      <c r="C37" s="157"/>
      <c r="D37" s="15" t="s">
        <v>208</v>
      </c>
      <c r="E37" s="20">
        <v>100</v>
      </c>
      <c r="F37" s="15"/>
      <c r="G37" s="15"/>
      <c r="H37" s="20">
        <v>12.04</v>
      </c>
      <c r="I37" s="20">
        <v>12.52</v>
      </c>
      <c r="J37" s="20">
        <v>11.44</v>
      </c>
      <c r="K37" s="70">
        <v>202.5</v>
      </c>
      <c r="L37" s="20">
        <v>0.06</v>
      </c>
      <c r="M37" s="20">
        <v>0.71</v>
      </c>
      <c r="N37" s="20">
        <v>15.62</v>
      </c>
      <c r="O37" s="20">
        <v>0.11</v>
      </c>
      <c r="P37" s="57">
        <f>SUM(P38:P43)</f>
        <v>7.569999999999999E-2</v>
      </c>
      <c r="Q37" s="57">
        <f t="shared" ref="Q37:S37" si="7">SUM(Q38:Q43)</f>
        <v>1.583E-2</v>
      </c>
      <c r="R37" s="57">
        <f t="shared" si="7"/>
        <v>7.2899999999999996E-3</v>
      </c>
      <c r="S37" s="57">
        <f t="shared" si="7"/>
        <v>8.2799999999999999E-2</v>
      </c>
      <c r="T37" s="20">
        <v>36.42</v>
      </c>
      <c r="U37" s="20">
        <v>160.38</v>
      </c>
      <c r="V37" s="20">
        <v>127.14</v>
      </c>
      <c r="W37" s="20">
        <v>38.54</v>
      </c>
      <c r="X37" s="20">
        <v>1.87</v>
      </c>
    </row>
    <row r="38" spans="1:24" x14ac:dyDescent="0.25">
      <c r="A38" s="186" t="s">
        <v>176</v>
      </c>
      <c r="B38" s="192"/>
      <c r="C38" s="193"/>
      <c r="D38" s="16"/>
      <c r="E38" s="16"/>
      <c r="F38" s="16">
        <v>100</v>
      </c>
      <c r="G38" s="16">
        <v>74</v>
      </c>
      <c r="H38" s="16"/>
      <c r="I38" s="16"/>
      <c r="J38" s="16"/>
      <c r="K38" s="16"/>
      <c r="L38" s="16"/>
      <c r="M38" s="16"/>
      <c r="N38" s="16"/>
      <c r="O38" s="16"/>
      <c r="P38" s="16"/>
      <c r="Q38" s="16">
        <v>1.0999999999999999E-2</v>
      </c>
      <c r="R38" s="16">
        <v>3.0000000000000001E-3</v>
      </c>
      <c r="S38" s="16">
        <v>6.3E-2</v>
      </c>
      <c r="T38" s="16"/>
      <c r="U38" s="16"/>
      <c r="V38" s="16"/>
      <c r="W38" s="16"/>
      <c r="X38" s="16"/>
    </row>
    <row r="39" spans="1:24" x14ac:dyDescent="0.25">
      <c r="A39" s="186" t="s">
        <v>50</v>
      </c>
      <c r="B39" s="192"/>
      <c r="C39" s="193"/>
      <c r="D39" s="16"/>
      <c r="E39" s="16"/>
      <c r="F39" s="16">
        <v>18</v>
      </c>
      <c r="G39" s="16">
        <v>18</v>
      </c>
      <c r="H39" s="16"/>
      <c r="I39" s="16"/>
      <c r="J39" s="16"/>
      <c r="K39" s="16"/>
      <c r="L39" s="16"/>
      <c r="M39" s="16"/>
      <c r="N39" s="16"/>
      <c r="O39" s="16"/>
      <c r="P39" s="16"/>
      <c r="Q39" s="16">
        <v>1E-3</v>
      </c>
      <c r="R39" s="16">
        <v>3.8999999999999998E-3</v>
      </c>
      <c r="S39" s="16">
        <v>5.1999999999999998E-3</v>
      </c>
      <c r="T39" s="16"/>
      <c r="U39" s="16"/>
      <c r="V39" s="16"/>
      <c r="W39" s="16"/>
      <c r="X39" s="16"/>
    </row>
    <row r="40" spans="1:24" x14ac:dyDescent="0.25">
      <c r="A40" s="186" t="s">
        <v>85</v>
      </c>
      <c r="B40" s="192"/>
      <c r="C40" s="193"/>
      <c r="D40" s="16"/>
      <c r="E40" s="16"/>
      <c r="F40" s="16">
        <v>10</v>
      </c>
      <c r="G40" s="16">
        <v>10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>
        <v>2.5000000000000001E-3</v>
      </c>
      <c r="T40" s="16"/>
      <c r="U40" s="16"/>
      <c r="V40" s="16"/>
      <c r="W40" s="16"/>
      <c r="X40" s="16"/>
    </row>
    <row r="41" spans="1:24" x14ac:dyDescent="0.25">
      <c r="A41" s="222" t="s">
        <v>22</v>
      </c>
      <c r="B41" s="228"/>
      <c r="C41" s="228"/>
      <c r="D41" s="16"/>
      <c r="E41" s="16"/>
      <c r="F41" s="16">
        <v>24</v>
      </c>
      <c r="G41" s="16">
        <v>24</v>
      </c>
      <c r="H41" s="16"/>
      <c r="I41" s="16"/>
      <c r="J41" s="16"/>
      <c r="K41" s="16"/>
      <c r="L41" s="16"/>
      <c r="M41" s="16"/>
      <c r="N41" s="16"/>
      <c r="O41" s="16"/>
      <c r="P41" s="17">
        <v>7.1999999999999995E-2</v>
      </c>
      <c r="Q41" s="17">
        <v>3.8E-3</v>
      </c>
      <c r="R41" s="17">
        <v>2.9999999999999997E-4</v>
      </c>
      <c r="S41" s="17">
        <v>1.2E-2</v>
      </c>
      <c r="T41" s="16"/>
      <c r="U41" s="16"/>
      <c r="V41" s="16"/>
      <c r="W41" s="16"/>
      <c r="X41" s="16"/>
    </row>
    <row r="42" spans="1:24" x14ac:dyDescent="0.25">
      <c r="A42" s="222" t="s">
        <v>46</v>
      </c>
      <c r="B42" s="228"/>
      <c r="C42" s="228"/>
      <c r="D42" s="16"/>
      <c r="E42" s="16"/>
      <c r="F42" s="16">
        <v>6</v>
      </c>
      <c r="G42" s="16">
        <v>6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</row>
    <row r="43" spans="1:24" ht="12.75" customHeight="1" x14ac:dyDescent="0.25">
      <c r="A43" s="155" t="s">
        <v>51</v>
      </c>
      <c r="B43" s="156"/>
      <c r="C43" s="157"/>
      <c r="D43" s="15" t="s">
        <v>52</v>
      </c>
      <c r="E43" s="20">
        <v>20</v>
      </c>
      <c r="F43" s="40"/>
      <c r="G43" s="40"/>
      <c r="H43" s="20">
        <v>0.28000000000000003</v>
      </c>
      <c r="I43" s="20">
        <v>1</v>
      </c>
      <c r="J43" s="20">
        <v>1.17</v>
      </c>
      <c r="K43" s="70">
        <v>14.82</v>
      </c>
      <c r="L43" s="20">
        <v>4.0000000000000001E-3</v>
      </c>
      <c r="M43" s="20">
        <v>8.0000000000000002E-3</v>
      </c>
      <c r="N43" s="20">
        <v>6.76</v>
      </c>
      <c r="O43" s="20">
        <v>6.0000000000000001E-3</v>
      </c>
      <c r="P43" s="20">
        <f>SUM(P44:P46)</f>
        <v>3.7000000000000002E-3</v>
      </c>
      <c r="Q43" s="20">
        <f t="shared" ref="Q43:S43" si="8">SUM(Q44:Q46)</f>
        <v>3.0000000000000001E-5</v>
      </c>
      <c r="R43" s="20">
        <f t="shared" si="8"/>
        <v>9.0000000000000006E-5</v>
      </c>
      <c r="S43" s="20">
        <f t="shared" si="8"/>
        <v>1E-4</v>
      </c>
      <c r="T43" s="20">
        <v>5.46</v>
      </c>
      <c r="U43" s="20">
        <v>7.88</v>
      </c>
      <c r="V43" s="20">
        <v>4.55</v>
      </c>
      <c r="W43" s="20">
        <v>1.06</v>
      </c>
      <c r="X43" s="20">
        <v>0.04</v>
      </c>
    </row>
    <row r="44" spans="1:24" x14ac:dyDescent="0.25">
      <c r="A44" s="186" t="s">
        <v>53</v>
      </c>
      <c r="B44" s="192"/>
      <c r="C44" s="193"/>
      <c r="D44" s="15"/>
      <c r="E44" s="20"/>
      <c r="F44" s="40">
        <v>5</v>
      </c>
      <c r="G44" s="40">
        <v>5</v>
      </c>
      <c r="H44" s="20"/>
      <c r="I44" s="20"/>
      <c r="J44" s="20"/>
      <c r="K44" s="70"/>
      <c r="L44" s="20"/>
      <c r="M44" s="20"/>
      <c r="N44" s="20"/>
      <c r="O44" s="20"/>
      <c r="P44" s="118">
        <v>3.7000000000000002E-3</v>
      </c>
      <c r="Q44" s="20"/>
      <c r="R44" s="20"/>
      <c r="S44" s="20"/>
      <c r="T44" s="20"/>
      <c r="U44" s="20"/>
      <c r="V44" s="20"/>
      <c r="W44" s="20"/>
      <c r="X44" s="20"/>
    </row>
    <row r="45" spans="1:24" x14ac:dyDescent="0.25">
      <c r="A45" s="186" t="s">
        <v>54</v>
      </c>
      <c r="B45" s="192"/>
      <c r="C45" s="193"/>
      <c r="D45" s="15"/>
      <c r="E45" s="20"/>
      <c r="F45" s="40">
        <v>1.5</v>
      </c>
      <c r="G45" s="40">
        <v>1.5</v>
      </c>
      <c r="H45" s="20"/>
      <c r="I45" s="20"/>
      <c r="J45" s="20"/>
      <c r="K45" s="70"/>
      <c r="L45" s="20"/>
      <c r="M45" s="20"/>
      <c r="N45" s="20"/>
      <c r="O45" s="20"/>
      <c r="P45" s="20"/>
      <c r="Q45" s="118">
        <v>3.0000000000000001E-5</v>
      </c>
      <c r="R45" s="118">
        <v>9.0000000000000006E-5</v>
      </c>
      <c r="S45" s="31">
        <v>1E-4</v>
      </c>
      <c r="T45" s="20"/>
      <c r="U45" s="20"/>
      <c r="V45" s="20"/>
      <c r="W45" s="20"/>
      <c r="X45" s="20"/>
    </row>
    <row r="46" spans="1:24" x14ac:dyDescent="0.25">
      <c r="A46" s="186" t="s">
        <v>25</v>
      </c>
      <c r="B46" s="192"/>
      <c r="C46" s="193"/>
      <c r="D46" s="15"/>
      <c r="E46" s="20"/>
      <c r="F46" s="40">
        <v>15</v>
      </c>
      <c r="G46" s="40">
        <v>15</v>
      </c>
      <c r="H46" s="20"/>
      <c r="I46" s="20"/>
      <c r="J46" s="20"/>
      <c r="K46" s="7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</row>
    <row r="47" spans="1:24" x14ac:dyDescent="0.25">
      <c r="A47" s="155" t="s">
        <v>111</v>
      </c>
      <c r="B47" s="156"/>
      <c r="C47" s="157"/>
      <c r="D47" s="15" t="s">
        <v>112</v>
      </c>
      <c r="E47" s="15">
        <v>230</v>
      </c>
      <c r="F47" s="15"/>
      <c r="G47" s="15"/>
      <c r="H47" s="81">
        <v>4.6900000000000004</v>
      </c>
      <c r="I47" s="15">
        <v>8.4600000000000009</v>
      </c>
      <c r="J47" s="15">
        <v>18.149999999999999</v>
      </c>
      <c r="K47" s="15">
        <v>177.1</v>
      </c>
      <c r="L47" s="15">
        <v>6.9000000000000006E-2</v>
      </c>
      <c r="M47" s="15">
        <v>39.28</v>
      </c>
      <c r="N47" s="15">
        <v>0</v>
      </c>
      <c r="O47" s="15">
        <v>0.09</v>
      </c>
      <c r="P47" s="57">
        <f>SUM(P48:P57)</f>
        <v>0</v>
      </c>
      <c r="Q47" s="57">
        <f t="shared" ref="Q47:S47" si="9">SUM(Q48:Q57)</f>
        <v>1.184E-2</v>
      </c>
      <c r="R47" s="57">
        <f t="shared" si="9"/>
        <v>1E-4</v>
      </c>
      <c r="S47" s="57">
        <f t="shared" si="9"/>
        <v>4.1000000000000003E-3</v>
      </c>
      <c r="T47" s="15">
        <v>135.12</v>
      </c>
      <c r="U47" s="15">
        <v>774.5</v>
      </c>
      <c r="V47" s="15">
        <v>93.59</v>
      </c>
      <c r="W47" s="15">
        <v>47.95</v>
      </c>
      <c r="X47" s="15">
        <v>1.91</v>
      </c>
    </row>
    <row r="48" spans="1:24" x14ac:dyDescent="0.25">
      <c r="A48" s="186" t="s">
        <v>113</v>
      </c>
      <c r="B48" s="192"/>
      <c r="C48" s="193"/>
      <c r="D48" s="15"/>
      <c r="E48" s="15"/>
      <c r="F48" s="16">
        <v>326.60000000000002</v>
      </c>
      <c r="G48" s="16">
        <v>262.2</v>
      </c>
      <c r="H48" s="79"/>
      <c r="I48" s="15"/>
      <c r="J48" s="15"/>
      <c r="K48" s="15"/>
      <c r="L48" s="16"/>
      <c r="M48" s="16"/>
      <c r="N48" s="16"/>
      <c r="O48" s="16"/>
      <c r="P48" s="118"/>
      <c r="Q48" s="118">
        <v>1.14E-2</v>
      </c>
      <c r="R48" s="118"/>
      <c r="S48" s="118"/>
      <c r="T48" s="16"/>
      <c r="U48" s="16"/>
      <c r="V48" s="16"/>
      <c r="W48" s="16"/>
      <c r="X48" s="16"/>
    </row>
    <row r="49" spans="1:24" x14ac:dyDescent="0.25">
      <c r="A49" s="186" t="s">
        <v>114</v>
      </c>
      <c r="B49" s="192"/>
      <c r="C49" s="193"/>
      <c r="D49" s="15"/>
      <c r="E49" s="15"/>
      <c r="F49" s="16">
        <v>0.2</v>
      </c>
      <c r="G49" s="16">
        <v>0.2</v>
      </c>
      <c r="H49" s="79"/>
      <c r="I49" s="15"/>
      <c r="J49" s="15"/>
      <c r="K49" s="15"/>
      <c r="L49" s="17"/>
      <c r="M49" s="17"/>
      <c r="N49" s="17"/>
      <c r="O49" s="17"/>
      <c r="P49" s="118"/>
      <c r="Q49" s="118"/>
      <c r="R49" s="118"/>
      <c r="S49" s="118"/>
      <c r="T49" s="17"/>
      <c r="U49" s="17"/>
      <c r="V49" s="17"/>
      <c r="W49" s="17"/>
      <c r="X49" s="17"/>
    </row>
    <row r="50" spans="1:24" x14ac:dyDescent="0.25">
      <c r="A50" s="186" t="s">
        <v>43</v>
      </c>
      <c r="B50" s="192"/>
      <c r="C50" s="193"/>
      <c r="D50" s="15"/>
      <c r="E50" s="15"/>
      <c r="F50" s="16">
        <v>6.9</v>
      </c>
      <c r="G50" s="16">
        <v>5.8</v>
      </c>
      <c r="H50" s="79"/>
      <c r="I50" s="15"/>
      <c r="J50" s="15"/>
      <c r="K50" s="15"/>
      <c r="L50" s="17"/>
      <c r="M50" s="17"/>
      <c r="N50" s="17"/>
      <c r="O50" s="17"/>
      <c r="P50" s="118"/>
      <c r="Q50" s="118">
        <v>4.0000000000000002E-4</v>
      </c>
      <c r="R50" s="118"/>
      <c r="S50" s="118">
        <v>2.0000000000000001E-4</v>
      </c>
      <c r="T50" s="17"/>
      <c r="U50" s="17"/>
      <c r="V50" s="17"/>
      <c r="W50" s="17"/>
      <c r="X50" s="17"/>
    </row>
    <row r="51" spans="1:24" x14ac:dyDescent="0.25">
      <c r="A51" s="186" t="s">
        <v>44</v>
      </c>
      <c r="B51" s="192"/>
      <c r="C51" s="193"/>
      <c r="D51" s="15"/>
      <c r="E51" s="15"/>
      <c r="F51" s="16">
        <v>11.5</v>
      </c>
      <c r="G51" s="16">
        <v>9.1999999999999993</v>
      </c>
      <c r="H51" s="79"/>
      <c r="I51" s="15"/>
      <c r="J51" s="15"/>
      <c r="K51" s="15"/>
      <c r="L51" s="16"/>
      <c r="M51" s="16"/>
      <c r="N51" s="16"/>
      <c r="O51" s="16"/>
      <c r="P51" s="118"/>
      <c r="Q51" s="118"/>
      <c r="R51" s="118"/>
      <c r="S51" s="118">
        <v>3.5000000000000001E-3</v>
      </c>
      <c r="T51" s="16"/>
      <c r="U51" s="16"/>
      <c r="V51" s="16"/>
      <c r="W51" s="16"/>
      <c r="X51" s="16"/>
    </row>
    <row r="52" spans="1:24" x14ac:dyDescent="0.25">
      <c r="A52" s="186" t="s">
        <v>115</v>
      </c>
      <c r="B52" s="192"/>
      <c r="C52" s="193"/>
      <c r="D52" s="15"/>
      <c r="E52" s="15"/>
      <c r="F52" s="16">
        <v>0.02</v>
      </c>
      <c r="G52" s="16">
        <v>0.02</v>
      </c>
      <c r="H52" s="79"/>
      <c r="I52" s="15"/>
      <c r="J52" s="15"/>
      <c r="K52" s="15"/>
      <c r="L52" s="16"/>
      <c r="M52" s="16"/>
      <c r="N52" s="16"/>
      <c r="O52" s="16"/>
      <c r="P52" s="118"/>
      <c r="Q52" s="118"/>
      <c r="R52" s="118"/>
      <c r="S52" s="118"/>
      <c r="T52" s="16"/>
      <c r="U52" s="16"/>
      <c r="V52" s="16"/>
      <c r="W52" s="16"/>
      <c r="X52" s="16"/>
    </row>
    <row r="53" spans="1:24" x14ac:dyDescent="0.25">
      <c r="A53" s="186" t="s">
        <v>46</v>
      </c>
      <c r="B53" s="192"/>
      <c r="C53" s="193"/>
      <c r="D53" s="15"/>
      <c r="E53" s="15"/>
      <c r="F53" s="16">
        <v>6</v>
      </c>
      <c r="G53" s="16">
        <v>6</v>
      </c>
      <c r="H53" s="79"/>
      <c r="I53" s="15"/>
      <c r="J53" s="15"/>
      <c r="K53" s="15"/>
      <c r="L53" s="16"/>
      <c r="M53" s="16"/>
      <c r="N53" s="16"/>
      <c r="O53" s="16"/>
      <c r="P53" s="17"/>
      <c r="Q53" s="17"/>
      <c r="R53" s="17"/>
      <c r="S53" s="17"/>
      <c r="T53" s="16"/>
      <c r="U53" s="16"/>
      <c r="V53" s="16"/>
      <c r="W53" s="16"/>
      <c r="X53" s="16"/>
    </row>
    <row r="54" spans="1:24" x14ac:dyDescent="0.25">
      <c r="A54" s="186" t="s">
        <v>23</v>
      </c>
      <c r="B54" s="192"/>
      <c r="C54" s="193"/>
      <c r="D54" s="15"/>
      <c r="E54" s="15"/>
      <c r="F54" s="16">
        <v>2</v>
      </c>
      <c r="G54" s="16">
        <v>2</v>
      </c>
      <c r="H54" s="79"/>
      <c r="I54" s="15"/>
      <c r="J54" s="15"/>
      <c r="K54" s="15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</row>
    <row r="55" spans="1:24" x14ac:dyDescent="0.25">
      <c r="A55" s="186" t="s">
        <v>45</v>
      </c>
      <c r="B55" s="192"/>
      <c r="C55" s="193"/>
      <c r="D55" s="15"/>
      <c r="E55" s="15"/>
      <c r="F55" s="16">
        <v>5.5</v>
      </c>
      <c r="G55" s="16">
        <v>5.5</v>
      </c>
      <c r="H55" s="79"/>
      <c r="I55" s="15"/>
      <c r="J55" s="15"/>
      <c r="K55" s="15"/>
      <c r="L55" s="17"/>
      <c r="M55" s="17"/>
      <c r="N55" s="17"/>
      <c r="O55" s="17"/>
      <c r="P55" s="16"/>
      <c r="Q55" s="16"/>
      <c r="R55" s="16"/>
      <c r="S55" s="16"/>
      <c r="T55" s="17"/>
      <c r="U55" s="17"/>
      <c r="V55" s="17"/>
      <c r="W55" s="17"/>
      <c r="X55" s="17"/>
    </row>
    <row r="56" spans="1:24" x14ac:dyDescent="0.25">
      <c r="A56" s="186" t="s">
        <v>54</v>
      </c>
      <c r="B56" s="192"/>
      <c r="C56" s="193"/>
      <c r="D56" s="15"/>
      <c r="E56" s="15"/>
      <c r="F56" s="16">
        <v>2</v>
      </c>
      <c r="G56" s="16">
        <v>2</v>
      </c>
      <c r="H56" s="79"/>
      <c r="I56" s="15"/>
      <c r="J56" s="15"/>
      <c r="K56" s="15"/>
      <c r="L56" s="16"/>
      <c r="M56" s="16"/>
      <c r="N56" s="16"/>
      <c r="O56" s="16"/>
      <c r="P56" s="16"/>
      <c r="Q56" s="16">
        <v>4.0000000000000003E-5</v>
      </c>
      <c r="R56" s="16">
        <v>1E-4</v>
      </c>
      <c r="S56" s="16">
        <v>4.0000000000000002E-4</v>
      </c>
      <c r="T56" s="16"/>
      <c r="U56" s="16"/>
      <c r="V56" s="16"/>
      <c r="W56" s="16"/>
      <c r="X56" s="16"/>
    </row>
    <row r="57" spans="1:24" x14ac:dyDescent="0.25">
      <c r="A57" s="186" t="s">
        <v>25</v>
      </c>
      <c r="B57" s="192"/>
      <c r="C57" s="193"/>
      <c r="D57" s="15"/>
      <c r="E57" s="15"/>
      <c r="F57" s="16">
        <v>78.599999999999994</v>
      </c>
      <c r="G57" s="16">
        <v>78.599999999999994</v>
      </c>
      <c r="H57" s="79"/>
      <c r="I57" s="15"/>
      <c r="J57" s="15"/>
      <c r="K57" s="15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</row>
    <row r="58" spans="1:24" x14ac:dyDescent="0.25">
      <c r="A58" s="206" t="s">
        <v>57</v>
      </c>
      <c r="B58" s="206"/>
      <c r="C58" s="206"/>
      <c r="D58" s="55" t="s">
        <v>58</v>
      </c>
      <c r="E58" s="20">
        <v>200</v>
      </c>
      <c r="F58" s="20"/>
      <c r="G58" s="20"/>
      <c r="H58" s="15">
        <v>1</v>
      </c>
      <c r="I58" s="15">
        <v>0</v>
      </c>
      <c r="J58" s="15">
        <v>20.2</v>
      </c>
      <c r="K58" s="15">
        <v>84.8</v>
      </c>
      <c r="L58" s="15">
        <v>0.02</v>
      </c>
      <c r="M58" s="15">
        <v>4</v>
      </c>
      <c r="N58" s="15">
        <v>0</v>
      </c>
      <c r="O58" s="15">
        <v>0.02</v>
      </c>
      <c r="P58" s="21">
        <v>0</v>
      </c>
      <c r="Q58" s="21">
        <v>0</v>
      </c>
      <c r="R58" s="21">
        <v>0</v>
      </c>
      <c r="S58" s="21">
        <v>0</v>
      </c>
      <c r="T58" s="15">
        <v>14</v>
      </c>
      <c r="U58" s="15">
        <v>240</v>
      </c>
      <c r="V58" s="15">
        <v>14</v>
      </c>
      <c r="W58" s="15">
        <v>8</v>
      </c>
      <c r="X58" s="15">
        <v>2.8</v>
      </c>
    </row>
    <row r="59" spans="1:24" ht="15" customHeight="1" x14ac:dyDescent="0.25">
      <c r="A59" s="207" t="s">
        <v>244</v>
      </c>
      <c r="B59" s="208"/>
      <c r="C59" s="209"/>
      <c r="D59" s="15"/>
      <c r="E59" s="15">
        <v>5</v>
      </c>
      <c r="F59" s="57"/>
      <c r="G59" s="47"/>
      <c r="H59" s="15"/>
      <c r="I59" s="15"/>
      <c r="J59" s="15"/>
      <c r="K59" s="54"/>
      <c r="L59" s="16"/>
      <c r="M59" s="16"/>
      <c r="N59" s="16"/>
      <c r="O59" s="16"/>
      <c r="P59" s="15"/>
      <c r="Q59" s="15">
        <v>2.3E-3</v>
      </c>
      <c r="R59" s="15"/>
      <c r="S59" s="15"/>
      <c r="T59" s="16"/>
      <c r="U59" s="16"/>
      <c r="V59" s="16"/>
      <c r="W59" s="16"/>
      <c r="X59" s="16"/>
    </row>
    <row r="60" spans="1:24" ht="12.75" customHeight="1" x14ac:dyDescent="0.25">
      <c r="A60" s="155" t="s">
        <v>30</v>
      </c>
      <c r="B60" s="156"/>
      <c r="C60" s="157"/>
      <c r="D60" s="61"/>
      <c r="E60" s="24">
        <v>90</v>
      </c>
      <c r="F60" s="24">
        <v>90</v>
      </c>
      <c r="G60" s="24"/>
      <c r="H60" s="24">
        <v>7.11</v>
      </c>
      <c r="I60" s="24">
        <v>0.9</v>
      </c>
      <c r="J60" s="24">
        <v>43.47</v>
      </c>
      <c r="K60" s="24">
        <v>211.5</v>
      </c>
      <c r="L60" s="21">
        <v>0.14000000000000001</v>
      </c>
      <c r="M60" s="21">
        <v>0</v>
      </c>
      <c r="N60" s="21">
        <v>0</v>
      </c>
      <c r="O60" s="21">
        <v>0.05</v>
      </c>
      <c r="P60" s="15">
        <v>0</v>
      </c>
      <c r="Q60" s="15">
        <v>5.0000000000000001E-3</v>
      </c>
      <c r="R60" s="15">
        <v>1.9800000000000002E-2</v>
      </c>
      <c r="S60" s="15">
        <v>2.5999999999999999E-2</v>
      </c>
      <c r="T60" s="21">
        <v>20.7</v>
      </c>
      <c r="U60" s="21">
        <v>119.71</v>
      </c>
      <c r="V60" s="21">
        <v>78.3</v>
      </c>
      <c r="W60" s="21">
        <v>29.7</v>
      </c>
      <c r="X60" s="21">
        <v>1.8</v>
      </c>
    </row>
    <row r="61" spans="1:24" x14ac:dyDescent="0.25">
      <c r="A61" s="155" t="s">
        <v>268</v>
      </c>
      <c r="B61" s="156"/>
      <c r="C61" s="157"/>
      <c r="D61" s="16"/>
      <c r="E61" s="15">
        <v>60</v>
      </c>
      <c r="F61" s="15"/>
      <c r="G61" s="15"/>
      <c r="H61" s="20">
        <v>4.62</v>
      </c>
      <c r="I61" s="20">
        <v>0.84</v>
      </c>
      <c r="J61" s="20">
        <v>22.63</v>
      </c>
      <c r="K61" s="126">
        <v>120.65</v>
      </c>
      <c r="L61" s="15">
        <v>0.12</v>
      </c>
      <c r="M61" s="15">
        <v>0</v>
      </c>
      <c r="N61" s="15">
        <v>0</v>
      </c>
      <c r="O61" s="15">
        <v>0.05</v>
      </c>
      <c r="P61" s="57">
        <v>0</v>
      </c>
      <c r="Q61" s="57">
        <v>3.3999999999999998E-3</v>
      </c>
      <c r="R61" s="57">
        <v>0</v>
      </c>
      <c r="S61" s="57">
        <v>0</v>
      </c>
      <c r="T61" s="15">
        <v>9.9</v>
      </c>
      <c r="U61" s="15">
        <v>146.47999999999999</v>
      </c>
      <c r="V61" s="15">
        <v>116.45</v>
      </c>
      <c r="W61" s="15">
        <v>34.21</v>
      </c>
      <c r="X61" s="15">
        <v>2.7</v>
      </c>
    </row>
    <row r="62" spans="1:24" x14ac:dyDescent="0.25">
      <c r="A62" s="155" t="s">
        <v>261</v>
      </c>
      <c r="B62" s="156"/>
      <c r="C62" s="157"/>
      <c r="D62" s="16"/>
      <c r="E62" s="15">
        <f>SUM(E28:E61)</f>
        <v>955</v>
      </c>
      <c r="F62" s="15"/>
      <c r="G62" s="15"/>
      <c r="H62" s="15">
        <f t="shared" ref="H62:O62" si="10">SUM(H28:H61)</f>
        <v>32.43</v>
      </c>
      <c r="I62" s="15">
        <f t="shared" si="10"/>
        <v>26.56</v>
      </c>
      <c r="J62" s="15">
        <f t="shared" si="10"/>
        <v>134.52000000000001</v>
      </c>
      <c r="K62" s="15">
        <f t="shared" si="10"/>
        <v>929.61999999999989</v>
      </c>
      <c r="L62" s="15">
        <f t="shared" si="10"/>
        <v>0.52300000000000002</v>
      </c>
      <c r="M62" s="15">
        <f t="shared" si="10"/>
        <v>52.248000000000005</v>
      </c>
      <c r="N62" s="15">
        <f t="shared" si="10"/>
        <v>22.38</v>
      </c>
      <c r="O62" s="15">
        <f t="shared" si="10"/>
        <v>0.38600000000000001</v>
      </c>
      <c r="P62" s="57">
        <f>SUM(P61+P60+P59+P58+P47+P43+P37+P28)</f>
        <v>7.9399999999999984E-2</v>
      </c>
      <c r="Q62" s="57">
        <f t="shared" ref="Q62:S62" si="11">SUM(Q61+Q60+Q59+Q58+Q47+Q43+Q37+Q28)</f>
        <v>4.3199999999999995E-2</v>
      </c>
      <c r="R62" s="57">
        <f t="shared" si="11"/>
        <v>2.7279999999999999E-2</v>
      </c>
      <c r="S62" s="57">
        <f t="shared" si="11"/>
        <v>0.14939999999999998</v>
      </c>
      <c r="T62" s="15">
        <f>SUM(T28:T61)</f>
        <v>250.79999999999998</v>
      </c>
      <c r="U62" s="15">
        <f>SUM(U28:U61)</f>
        <v>1930.37</v>
      </c>
      <c r="V62" s="15">
        <f>SUM(V28:V61)</f>
        <v>501.61</v>
      </c>
      <c r="W62" s="15">
        <f>SUM(W28:W61)</f>
        <v>186.74</v>
      </c>
      <c r="X62" s="15">
        <f>SUM(X28:X61)</f>
        <v>12.25</v>
      </c>
    </row>
    <row r="63" spans="1:24" x14ac:dyDescent="0.25">
      <c r="A63" s="250"/>
      <c r="B63" s="250"/>
      <c r="C63" s="250"/>
      <c r="D63" s="300" t="s">
        <v>60</v>
      </c>
      <c r="E63" s="301"/>
      <c r="F63" s="301"/>
      <c r="G63" s="302"/>
      <c r="H63" s="15"/>
      <c r="I63" s="15"/>
      <c r="J63" s="15"/>
      <c r="K63" s="15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s="11" customFormat="1" ht="12" x14ac:dyDescent="0.2">
      <c r="A64" s="129" t="s">
        <v>194</v>
      </c>
      <c r="B64" s="130"/>
      <c r="C64" s="131"/>
      <c r="D64" s="15" t="s">
        <v>195</v>
      </c>
      <c r="E64" s="143">
        <v>180</v>
      </c>
      <c r="F64" s="15"/>
      <c r="G64" s="144"/>
      <c r="H64" s="15">
        <v>30.69</v>
      </c>
      <c r="I64" s="15">
        <v>23.22</v>
      </c>
      <c r="J64" s="15">
        <v>58.8</v>
      </c>
      <c r="K64" s="15">
        <v>567</v>
      </c>
      <c r="L64" s="15">
        <v>0.126</v>
      </c>
      <c r="M64" s="15">
        <v>0.99</v>
      </c>
      <c r="N64" s="15">
        <v>136.5</v>
      </c>
      <c r="O64" s="15">
        <v>0.63</v>
      </c>
      <c r="P64" s="57">
        <f>SUM(P66:P74)</f>
        <v>1.9262999999999999</v>
      </c>
      <c r="Q64" s="57">
        <f t="shared" ref="Q64:S64" si="12">SUM(Q66:Q74)</f>
        <v>5.9000000000000007E-3</v>
      </c>
      <c r="R64" s="57">
        <f t="shared" si="12"/>
        <v>2.4000000000000002E-3</v>
      </c>
      <c r="S64" s="57">
        <f t="shared" si="12"/>
        <v>1.61E-2</v>
      </c>
      <c r="T64" s="15">
        <v>410.73</v>
      </c>
      <c r="U64" s="15">
        <v>410.43</v>
      </c>
      <c r="V64" s="15">
        <v>451.83</v>
      </c>
      <c r="W64" s="15">
        <v>55.77</v>
      </c>
      <c r="X64" s="15">
        <v>1.32</v>
      </c>
    </row>
    <row r="65" spans="1:24" s="11" customFormat="1" ht="12" x14ac:dyDescent="0.2">
      <c r="A65" s="155" t="s">
        <v>282</v>
      </c>
      <c r="B65" s="156"/>
      <c r="C65" s="157"/>
      <c r="D65" s="15"/>
      <c r="E65" s="143">
        <v>30</v>
      </c>
      <c r="F65" s="15"/>
      <c r="G65" s="144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s="11" customFormat="1" ht="12" x14ac:dyDescent="0.2">
      <c r="A66" s="191" t="s">
        <v>121</v>
      </c>
      <c r="B66" s="187"/>
      <c r="C66" s="188"/>
      <c r="D66" s="17"/>
      <c r="E66" s="82"/>
      <c r="F66" s="17">
        <v>169.2</v>
      </c>
      <c r="G66" s="83">
        <v>165.6</v>
      </c>
      <c r="H66" s="15"/>
      <c r="I66" s="15"/>
      <c r="J66" s="15"/>
      <c r="K66" s="15"/>
      <c r="L66" s="16"/>
      <c r="M66" s="16"/>
      <c r="N66" s="16"/>
      <c r="O66" s="16"/>
      <c r="P66" s="16">
        <v>1.6919999999999999</v>
      </c>
      <c r="Q66" s="16"/>
      <c r="R66" s="16"/>
      <c r="S66" s="16"/>
      <c r="T66" s="16"/>
      <c r="U66" s="16"/>
      <c r="V66" s="16"/>
      <c r="W66" s="16"/>
      <c r="X66" s="16"/>
    </row>
    <row r="67" spans="1:24" s="11" customFormat="1" ht="12" x14ac:dyDescent="0.2">
      <c r="A67" s="191" t="s">
        <v>122</v>
      </c>
      <c r="B67" s="187"/>
      <c r="C67" s="188"/>
      <c r="D67" s="17"/>
      <c r="E67" s="82"/>
      <c r="F67" s="17">
        <v>10.8</v>
      </c>
      <c r="G67" s="83">
        <v>10.8</v>
      </c>
      <c r="H67" s="15"/>
      <c r="I67" s="15"/>
      <c r="J67" s="15"/>
      <c r="K67" s="15"/>
      <c r="L67" s="16"/>
      <c r="M67" s="16"/>
      <c r="N67" s="16"/>
      <c r="O67" s="16"/>
      <c r="P67" s="146"/>
      <c r="Q67" s="146"/>
      <c r="R67" s="146">
        <v>1.6000000000000001E-3</v>
      </c>
      <c r="S67" s="146"/>
      <c r="T67" s="16"/>
      <c r="U67" s="16"/>
      <c r="V67" s="16"/>
      <c r="W67" s="16"/>
      <c r="X67" s="16"/>
    </row>
    <row r="68" spans="1:24" s="11" customFormat="1" ht="12" x14ac:dyDescent="0.2">
      <c r="A68" s="186" t="s">
        <v>23</v>
      </c>
      <c r="B68" s="192"/>
      <c r="C68" s="193"/>
      <c r="D68" s="17"/>
      <c r="E68" s="82"/>
      <c r="F68" s="17">
        <v>12.4</v>
      </c>
      <c r="G68" s="83">
        <v>12.4</v>
      </c>
      <c r="H68" s="15"/>
      <c r="I68" s="15"/>
      <c r="J68" s="15"/>
      <c r="K68" s="15"/>
      <c r="L68" s="16"/>
      <c r="M68" s="16"/>
      <c r="N68" s="16"/>
      <c r="O68" s="16"/>
      <c r="P68" s="17"/>
      <c r="Q68" s="17"/>
      <c r="R68" s="17"/>
      <c r="S68" s="17"/>
      <c r="T68" s="16"/>
      <c r="U68" s="16"/>
      <c r="V68" s="16"/>
      <c r="W68" s="16"/>
      <c r="X68" s="16"/>
    </row>
    <row r="69" spans="1:24" s="11" customFormat="1" ht="12" x14ac:dyDescent="0.2">
      <c r="A69" s="191" t="s">
        <v>26</v>
      </c>
      <c r="B69" s="187"/>
      <c r="C69" s="188"/>
      <c r="D69" s="17"/>
      <c r="E69" s="82"/>
      <c r="F69" s="17">
        <v>7</v>
      </c>
      <c r="G69" s="83">
        <v>7</v>
      </c>
      <c r="H69" s="15"/>
      <c r="I69" s="15"/>
      <c r="J69" s="15"/>
      <c r="K69" s="15"/>
      <c r="L69" s="16"/>
      <c r="M69" s="16"/>
      <c r="N69" s="16"/>
      <c r="O69" s="16"/>
      <c r="P69" s="17">
        <v>0.154</v>
      </c>
      <c r="Q69" s="17">
        <v>2.5000000000000001E-3</v>
      </c>
      <c r="R69" s="17">
        <v>8.0000000000000004E-4</v>
      </c>
      <c r="S69" s="17">
        <v>3.8E-3</v>
      </c>
      <c r="T69" s="16"/>
      <c r="U69" s="16"/>
      <c r="V69" s="16"/>
      <c r="W69" s="16"/>
      <c r="X69" s="16"/>
    </row>
    <row r="70" spans="1:24" s="11" customFormat="1" ht="12" x14ac:dyDescent="0.2">
      <c r="A70" s="191" t="s">
        <v>24</v>
      </c>
      <c r="B70" s="187"/>
      <c r="C70" s="188"/>
      <c r="D70" s="17"/>
      <c r="E70" s="82"/>
      <c r="F70" s="17">
        <v>4</v>
      </c>
      <c r="G70" s="83">
        <v>4</v>
      </c>
      <c r="H70" s="17"/>
      <c r="I70" s="17"/>
      <c r="J70" s="17"/>
      <c r="K70" s="17"/>
      <c r="L70" s="17"/>
      <c r="M70" s="17"/>
      <c r="N70" s="17"/>
      <c r="O70" s="17"/>
      <c r="P70" s="16">
        <v>0.06</v>
      </c>
      <c r="Q70" s="16">
        <v>4.0000000000000002E-4</v>
      </c>
      <c r="R70" s="16"/>
      <c r="S70" s="16"/>
      <c r="T70" s="17"/>
      <c r="U70" s="17"/>
      <c r="V70" s="17"/>
      <c r="W70" s="17"/>
      <c r="X70" s="17"/>
    </row>
    <row r="71" spans="1:24" s="11" customFormat="1" ht="12" x14ac:dyDescent="0.2">
      <c r="A71" s="186" t="s">
        <v>85</v>
      </c>
      <c r="B71" s="192"/>
      <c r="C71" s="193"/>
      <c r="D71" s="17"/>
      <c r="E71" s="82"/>
      <c r="F71" s="17">
        <v>7</v>
      </c>
      <c r="G71" s="83">
        <v>7</v>
      </c>
      <c r="H71" s="17"/>
      <c r="I71" s="17"/>
      <c r="J71" s="17"/>
      <c r="K71" s="17"/>
      <c r="L71" s="17"/>
      <c r="M71" s="17"/>
      <c r="N71" s="17"/>
      <c r="O71" s="17"/>
      <c r="P71" s="16"/>
      <c r="Q71" s="16"/>
      <c r="R71" s="16"/>
      <c r="S71" s="17">
        <v>1.8E-3</v>
      </c>
      <c r="T71" s="17"/>
      <c r="U71" s="17"/>
      <c r="V71" s="17"/>
      <c r="W71" s="17"/>
      <c r="X71" s="17"/>
    </row>
    <row r="72" spans="1:24" s="11" customFormat="1" ht="12" x14ac:dyDescent="0.2">
      <c r="A72" s="191" t="s">
        <v>53</v>
      </c>
      <c r="B72" s="187"/>
      <c r="C72" s="188"/>
      <c r="D72" s="17"/>
      <c r="E72" s="82"/>
      <c r="F72" s="17">
        <v>7</v>
      </c>
      <c r="G72" s="83">
        <v>7</v>
      </c>
      <c r="H72" s="17"/>
      <c r="I72" s="17"/>
      <c r="J72" s="17"/>
      <c r="K72" s="17"/>
      <c r="L72" s="17"/>
      <c r="M72" s="17"/>
      <c r="N72" s="17"/>
      <c r="O72" s="17"/>
      <c r="P72" s="16">
        <v>5.3E-3</v>
      </c>
      <c r="Q72" s="16"/>
      <c r="R72" s="16"/>
      <c r="S72" s="16"/>
      <c r="T72" s="17"/>
      <c r="U72" s="17"/>
      <c r="V72" s="17"/>
      <c r="W72" s="17"/>
      <c r="X72" s="17"/>
    </row>
    <row r="73" spans="1:24" s="11" customFormat="1" ht="12" x14ac:dyDescent="0.2">
      <c r="A73" s="186" t="s">
        <v>283</v>
      </c>
      <c r="B73" s="192"/>
      <c r="C73" s="193"/>
      <c r="D73" s="17"/>
      <c r="E73" s="82"/>
      <c r="F73" s="17">
        <v>30</v>
      </c>
      <c r="G73" s="83">
        <v>30</v>
      </c>
      <c r="H73" s="17"/>
      <c r="I73" s="17"/>
      <c r="J73" s="17"/>
      <c r="K73" s="17"/>
      <c r="L73" s="17"/>
      <c r="M73" s="17"/>
      <c r="N73" s="17"/>
      <c r="O73" s="17"/>
      <c r="P73" s="16">
        <v>1.4999999999999999E-2</v>
      </c>
      <c r="Q73" s="16">
        <v>3.0000000000000001E-3</v>
      </c>
      <c r="R73" s="16"/>
      <c r="S73" s="16">
        <v>1.0500000000000001E-2</v>
      </c>
      <c r="T73" s="17"/>
      <c r="U73" s="17"/>
      <c r="V73" s="17"/>
      <c r="W73" s="17"/>
      <c r="X73" s="17"/>
    </row>
    <row r="74" spans="1:24" s="11" customFormat="1" ht="12" x14ac:dyDescent="0.2">
      <c r="A74" s="191" t="s">
        <v>25</v>
      </c>
      <c r="B74" s="187"/>
      <c r="C74" s="188"/>
      <c r="D74" s="17"/>
      <c r="E74" s="82"/>
      <c r="F74" s="17">
        <v>36</v>
      </c>
      <c r="G74" s="83">
        <v>36</v>
      </c>
      <c r="H74" s="17"/>
      <c r="I74" s="17"/>
      <c r="J74" s="17"/>
      <c r="K74" s="17"/>
      <c r="L74" s="17"/>
      <c r="M74" s="17"/>
      <c r="N74" s="17"/>
      <c r="O74" s="17"/>
      <c r="P74" s="16"/>
      <c r="Q74" s="16"/>
      <c r="R74" s="16"/>
      <c r="S74" s="16"/>
      <c r="T74" s="17"/>
      <c r="U74" s="17"/>
      <c r="V74" s="17"/>
      <c r="W74" s="17"/>
      <c r="X74" s="17"/>
    </row>
    <row r="75" spans="1:24" x14ac:dyDescent="0.25">
      <c r="A75" s="194" t="s">
        <v>101</v>
      </c>
      <c r="B75" s="195"/>
      <c r="C75" s="196"/>
      <c r="D75" s="45" t="s">
        <v>102</v>
      </c>
      <c r="E75" s="46">
        <v>200</v>
      </c>
      <c r="F75" s="46">
        <v>211</v>
      </c>
      <c r="G75" s="46">
        <v>200</v>
      </c>
      <c r="H75" s="22">
        <v>5.8</v>
      </c>
      <c r="I75" s="22">
        <v>5</v>
      </c>
      <c r="J75" s="22">
        <v>9.6</v>
      </c>
      <c r="K75" s="22">
        <v>107</v>
      </c>
      <c r="L75" s="22">
        <v>0.08</v>
      </c>
      <c r="M75" s="22">
        <v>2.6</v>
      </c>
      <c r="N75" s="22">
        <v>40</v>
      </c>
      <c r="O75" s="22">
        <v>0.3</v>
      </c>
      <c r="P75" s="57">
        <v>0.63300000000000001</v>
      </c>
      <c r="Q75" s="57">
        <v>3.3700000000000001E-2</v>
      </c>
      <c r="R75" s="57">
        <v>2.8999999999999998E-3</v>
      </c>
      <c r="S75" s="57">
        <v>0.1055</v>
      </c>
      <c r="T75" s="22">
        <v>240</v>
      </c>
      <c r="U75" s="22">
        <v>0</v>
      </c>
      <c r="V75" s="22">
        <v>180</v>
      </c>
      <c r="W75" s="22">
        <v>28</v>
      </c>
      <c r="X75" s="22">
        <v>0.2</v>
      </c>
    </row>
    <row r="76" spans="1:24" x14ac:dyDescent="0.25">
      <c r="A76" s="155" t="s">
        <v>262</v>
      </c>
      <c r="B76" s="156"/>
      <c r="C76" s="157"/>
      <c r="D76" s="16"/>
      <c r="E76" s="15">
        <f t="shared" ref="E76" si="13">SUM(E64:E75)</f>
        <v>410</v>
      </c>
      <c r="F76" s="15"/>
      <c r="G76" s="15"/>
      <c r="H76" s="15">
        <f>SUM(H64:H75)</f>
        <v>36.49</v>
      </c>
      <c r="I76" s="15">
        <f t="shared" ref="I76:X76" si="14">SUM(I64:I75)</f>
        <v>28.22</v>
      </c>
      <c r="J76" s="15">
        <f t="shared" si="14"/>
        <v>68.399999999999991</v>
      </c>
      <c r="K76" s="15">
        <f t="shared" si="14"/>
        <v>674</v>
      </c>
      <c r="L76" s="15">
        <f t="shared" si="14"/>
        <v>0.20600000000000002</v>
      </c>
      <c r="M76" s="15">
        <f t="shared" si="14"/>
        <v>3.59</v>
      </c>
      <c r="N76" s="15">
        <f t="shared" si="14"/>
        <v>176.5</v>
      </c>
      <c r="O76" s="15">
        <f t="shared" si="14"/>
        <v>0.92999999999999994</v>
      </c>
      <c r="P76" s="57">
        <f>SUM(P64+P75)</f>
        <v>2.5592999999999999</v>
      </c>
      <c r="Q76" s="57">
        <f t="shared" ref="Q76:S76" si="15">SUM(Q64+Q75)</f>
        <v>3.9600000000000003E-2</v>
      </c>
      <c r="R76" s="57">
        <f t="shared" si="15"/>
        <v>5.3E-3</v>
      </c>
      <c r="S76" s="57">
        <f t="shared" si="15"/>
        <v>0.1216</v>
      </c>
      <c r="T76" s="15">
        <f t="shared" si="14"/>
        <v>650.73</v>
      </c>
      <c r="U76" s="15">
        <f t="shared" si="14"/>
        <v>410.43</v>
      </c>
      <c r="V76" s="15">
        <f t="shared" si="14"/>
        <v>631.82999999999993</v>
      </c>
      <c r="W76" s="15">
        <f t="shared" si="14"/>
        <v>83.77000000000001</v>
      </c>
      <c r="X76" s="15">
        <f t="shared" si="14"/>
        <v>1.52</v>
      </c>
    </row>
    <row r="77" spans="1:24" x14ac:dyDescent="0.25">
      <c r="A77" s="228"/>
      <c r="B77" s="228"/>
      <c r="C77" s="228"/>
      <c r="D77" s="300" t="s">
        <v>70</v>
      </c>
      <c r="E77" s="303"/>
      <c r="F77" s="303"/>
      <c r="G77" s="304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</row>
    <row r="78" spans="1:24" x14ac:dyDescent="0.25">
      <c r="A78" s="194" t="s">
        <v>206</v>
      </c>
      <c r="B78" s="195"/>
      <c r="C78" s="196"/>
      <c r="D78" s="45" t="s">
        <v>319</v>
      </c>
      <c r="E78" s="46">
        <v>120</v>
      </c>
      <c r="F78" s="46"/>
      <c r="G78" s="46"/>
      <c r="H78" s="22">
        <v>21.94</v>
      </c>
      <c r="I78" s="22">
        <v>9.49</v>
      </c>
      <c r="J78" s="22">
        <v>1.05</v>
      </c>
      <c r="K78" s="22">
        <v>176.85</v>
      </c>
      <c r="L78" s="22">
        <v>7.6999999999999999E-2</v>
      </c>
      <c r="M78" s="22">
        <v>0.61</v>
      </c>
      <c r="N78" s="22">
        <v>55.85</v>
      </c>
      <c r="O78" s="22">
        <v>9.7000000000000003E-2</v>
      </c>
      <c r="P78" s="57">
        <f>SUM(P80:P84)</f>
        <v>1.6560000000000001</v>
      </c>
      <c r="Q78" s="57">
        <f t="shared" ref="Q78:S78" si="16">SUM(Q80:Q84)</f>
        <v>0.2316</v>
      </c>
      <c r="R78" s="57">
        <f t="shared" si="16"/>
        <v>0</v>
      </c>
      <c r="S78" s="57">
        <f t="shared" si="16"/>
        <v>1.0775999999999999</v>
      </c>
      <c r="T78" s="22">
        <v>18.62</v>
      </c>
      <c r="U78" s="22">
        <v>350.98</v>
      </c>
      <c r="V78" s="22">
        <v>253.18</v>
      </c>
      <c r="W78" s="22">
        <v>53.31</v>
      </c>
      <c r="X78" s="22">
        <v>1.05</v>
      </c>
    </row>
    <row r="79" spans="1:24" s="11" customFormat="1" ht="12" x14ac:dyDescent="0.2">
      <c r="A79" s="219" t="s">
        <v>242</v>
      </c>
      <c r="B79" s="220"/>
      <c r="C79" s="221"/>
      <c r="D79" s="15"/>
      <c r="E79" s="15">
        <v>8</v>
      </c>
      <c r="F79" s="15"/>
      <c r="G79" s="15"/>
      <c r="H79" s="15"/>
      <c r="I79" s="15"/>
      <c r="J79" s="15"/>
      <c r="K79" s="54"/>
      <c r="L79" s="15"/>
      <c r="M79" s="15"/>
      <c r="N79" s="15"/>
      <c r="O79" s="15"/>
      <c r="P79" s="16"/>
      <c r="Q79" s="16"/>
      <c r="R79" s="16"/>
      <c r="S79" s="16"/>
      <c r="T79" s="15"/>
      <c r="U79" s="15"/>
      <c r="V79" s="15"/>
      <c r="W79" s="15"/>
      <c r="X79" s="15"/>
    </row>
    <row r="80" spans="1:24" x14ac:dyDescent="0.25">
      <c r="A80" s="186" t="s">
        <v>312</v>
      </c>
      <c r="B80" s="192"/>
      <c r="C80" s="193"/>
      <c r="D80" s="45"/>
      <c r="E80" s="46"/>
      <c r="F80" s="75">
        <v>153.6</v>
      </c>
      <c r="G80" s="75">
        <v>146.4</v>
      </c>
      <c r="H80" s="22"/>
      <c r="I80" s="22"/>
      <c r="J80" s="22"/>
      <c r="K80" s="22"/>
      <c r="L80" s="22"/>
      <c r="M80" s="22"/>
      <c r="N80" s="22"/>
      <c r="O80" s="22"/>
      <c r="P80" s="16">
        <v>1.536</v>
      </c>
      <c r="Q80" s="16">
        <v>0.23039999999999999</v>
      </c>
      <c r="R80" s="16"/>
      <c r="S80" s="16">
        <v>1.0751999999999999</v>
      </c>
      <c r="T80" s="22"/>
      <c r="U80" s="22"/>
      <c r="V80" s="22"/>
      <c r="W80" s="22"/>
      <c r="X80" s="22"/>
    </row>
    <row r="81" spans="1:24" x14ac:dyDescent="0.25">
      <c r="A81" s="249" t="s">
        <v>43</v>
      </c>
      <c r="B81" s="223"/>
      <c r="C81" s="224"/>
      <c r="D81" s="45"/>
      <c r="E81" s="46"/>
      <c r="F81" s="75">
        <v>7.2</v>
      </c>
      <c r="G81" s="75">
        <v>4.8</v>
      </c>
      <c r="H81" s="22"/>
      <c r="I81" s="22"/>
      <c r="J81" s="22"/>
      <c r="K81" s="22"/>
      <c r="L81" s="22"/>
      <c r="M81" s="22"/>
      <c r="N81" s="22"/>
      <c r="O81" s="22"/>
      <c r="P81" s="16"/>
      <c r="Q81" s="16">
        <v>4.0000000000000002E-4</v>
      </c>
      <c r="R81" s="16"/>
      <c r="S81" s="16">
        <v>2.0000000000000001E-4</v>
      </c>
      <c r="T81" s="22"/>
      <c r="U81" s="22"/>
      <c r="V81" s="22"/>
      <c r="W81" s="22"/>
      <c r="X81" s="22"/>
    </row>
    <row r="82" spans="1:24" x14ac:dyDescent="0.25">
      <c r="A82" s="249" t="s">
        <v>44</v>
      </c>
      <c r="B82" s="223"/>
      <c r="C82" s="224"/>
      <c r="D82" s="45"/>
      <c r="E82" s="46"/>
      <c r="F82" s="75">
        <v>7.2</v>
      </c>
      <c r="G82" s="75">
        <v>4.8</v>
      </c>
      <c r="H82" s="22"/>
      <c r="I82" s="22"/>
      <c r="J82" s="22"/>
      <c r="K82" s="22"/>
      <c r="L82" s="22"/>
      <c r="M82" s="22"/>
      <c r="N82" s="22"/>
      <c r="O82" s="22"/>
      <c r="P82" s="15"/>
      <c r="Q82" s="15"/>
      <c r="R82" s="15"/>
      <c r="S82" s="17">
        <v>2.2000000000000001E-3</v>
      </c>
      <c r="T82" s="22"/>
      <c r="U82" s="22"/>
      <c r="V82" s="22"/>
      <c r="W82" s="22"/>
      <c r="X82" s="22"/>
    </row>
    <row r="83" spans="1:24" s="7" customFormat="1" ht="15.75" x14ac:dyDescent="0.25">
      <c r="A83" s="186" t="s">
        <v>24</v>
      </c>
      <c r="B83" s="187"/>
      <c r="C83" s="188"/>
      <c r="D83" s="114"/>
      <c r="E83" s="75"/>
      <c r="F83" s="75">
        <v>8</v>
      </c>
      <c r="G83" s="75">
        <v>8</v>
      </c>
      <c r="H83" s="22"/>
      <c r="I83" s="22"/>
      <c r="J83" s="22"/>
      <c r="K83" s="22"/>
      <c r="L83" s="22"/>
      <c r="M83" s="22"/>
      <c r="N83" s="22"/>
      <c r="O83" s="22"/>
      <c r="P83" s="16">
        <v>0.12</v>
      </c>
      <c r="Q83" s="16">
        <v>8.0000000000000004E-4</v>
      </c>
      <c r="R83" s="16"/>
      <c r="S83" s="16"/>
      <c r="T83" s="22"/>
      <c r="U83" s="22"/>
      <c r="V83" s="22"/>
      <c r="W83" s="22"/>
      <c r="X83" s="22"/>
    </row>
    <row r="84" spans="1:24" s="7" customFormat="1" ht="15.75" x14ac:dyDescent="0.25">
      <c r="A84" s="186" t="s">
        <v>115</v>
      </c>
      <c r="B84" s="192"/>
      <c r="C84" s="193"/>
      <c r="D84" s="114"/>
      <c r="E84" s="75"/>
      <c r="F84" s="75">
        <v>0.02</v>
      </c>
      <c r="G84" s="75">
        <v>0.02</v>
      </c>
      <c r="H84" s="22"/>
      <c r="I84" s="22"/>
      <c r="J84" s="22"/>
      <c r="K84" s="22"/>
      <c r="L84" s="22"/>
      <c r="M84" s="22"/>
      <c r="N84" s="22"/>
      <c r="O84" s="22"/>
      <c r="P84" s="15"/>
      <c r="Q84" s="15"/>
      <c r="R84" s="15"/>
      <c r="S84" s="15"/>
      <c r="T84" s="22"/>
      <c r="U84" s="22"/>
      <c r="V84" s="22"/>
      <c r="W84" s="22"/>
      <c r="X84" s="22"/>
    </row>
    <row r="85" spans="1:24" ht="14.25" customHeight="1" x14ac:dyDescent="0.25">
      <c r="A85" s="155" t="s">
        <v>55</v>
      </c>
      <c r="B85" s="156"/>
      <c r="C85" s="157"/>
      <c r="D85" s="15" t="s">
        <v>56</v>
      </c>
      <c r="E85" s="15">
        <v>180</v>
      </c>
      <c r="F85" s="133"/>
      <c r="G85" s="133"/>
      <c r="H85" s="15">
        <v>3.71</v>
      </c>
      <c r="I85" s="15">
        <v>10.94</v>
      </c>
      <c r="J85" s="15">
        <v>21.53</v>
      </c>
      <c r="K85" s="141">
        <v>206.91</v>
      </c>
      <c r="L85" s="15">
        <v>0.17</v>
      </c>
      <c r="M85" s="15">
        <v>21.31</v>
      </c>
      <c r="N85" s="15">
        <v>61.6</v>
      </c>
      <c r="O85" s="15">
        <v>0.14000000000000001</v>
      </c>
      <c r="P85" s="57">
        <f>SUM(P86:P89)</f>
        <v>0.16139999999999999</v>
      </c>
      <c r="Q85" s="57">
        <f t="shared" ref="Q85:S85" si="17">SUM(Q86:Q89)</f>
        <v>1.35E-2</v>
      </c>
      <c r="R85" s="57">
        <f t="shared" si="17"/>
        <v>4.0000000000000002E-4</v>
      </c>
      <c r="S85" s="57">
        <f t="shared" si="17"/>
        <v>7.7600000000000002E-2</v>
      </c>
      <c r="T85" s="15">
        <v>49.86</v>
      </c>
      <c r="U85" s="15">
        <v>761.97</v>
      </c>
      <c r="V85" s="15">
        <v>104.17</v>
      </c>
      <c r="W85" s="15">
        <v>32.796999999999997</v>
      </c>
      <c r="X85" s="15">
        <v>1.23</v>
      </c>
    </row>
    <row r="86" spans="1:24" ht="14.25" customHeight="1" x14ac:dyDescent="0.25">
      <c r="A86" s="186" t="s">
        <v>22</v>
      </c>
      <c r="B86" s="192"/>
      <c r="C86" s="193"/>
      <c r="D86" s="15"/>
      <c r="E86" s="15"/>
      <c r="F86" s="16">
        <v>28.8</v>
      </c>
      <c r="G86" s="16">
        <v>27</v>
      </c>
      <c r="H86" s="15"/>
      <c r="I86" s="15"/>
      <c r="J86" s="15"/>
      <c r="K86" s="141"/>
      <c r="L86" s="16"/>
      <c r="M86" s="16"/>
      <c r="N86" s="16"/>
      <c r="O86" s="16"/>
      <c r="P86" s="16">
        <v>8.6400000000000005E-2</v>
      </c>
      <c r="Q86" s="16">
        <v>4.5999999999999999E-3</v>
      </c>
      <c r="R86" s="16">
        <v>4.0000000000000002E-4</v>
      </c>
      <c r="S86" s="16">
        <v>1.44E-2</v>
      </c>
      <c r="T86" s="16"/>
      <c r="U86" s="16"/>
      <c r="V86" s="16"/>
      <c r="W86" s="16"/>
      <c r="X86" s="16"/>
    </row>
    <row r="87" spans="1:24" ht="14.25" customHeight="1" x14ac:dyDescent="0.25">
      <c r="A87" s="186" t="s">
        <v>42</v>
      </c>
      <c r="B87" s="192"/>
      <c r="C87" s="193"/>
      <c r="D87" s="15"/>
      <c r="E87" s="15"/>
      <c r="F87" s="16">
        <v>210.6</v>
      </c>
      <c r="G87" s="47">
        <v>158.4</v>
      </c>
      <c r="H87" s="15"/>
      <c r="I87" s="15"/>
      <c r="J87" s="15"/>
      <c r="K87" s="141"/>
      <c r="L87" s="16"/>
      <c r="M87" s="16"/>
      <c r="N87" s="16"/>
      <c r="O87" s="16"/>
      <c r="P87" s="16"/>
      <c r="Q87" s="16">
        <v>8.3999999999999995E-3</v>
      </c>
      <c r="R87" s="16"/>
      <c r="S87" s="16">
        <v>6.3200000000000006E-2</v>
      </c>
      <c r="T87" s="16"/>
      <c r="U87" s="16"/>
      <c r="V87" s="16"/>
      <c r="W87" s="16"/>
      <c r="X87" s="16"/>
    </row>
    <row r="88" spans="1:24" x14ac:dyDescent="0.25">
      <c r="A88" s="186" t="s">
        <v>25</v>
      </c>
      <c r="B88" s="192"/>
      <c r="C88" s="193"/>
      <c r="D88" s="15"/>
      <c r="E88" s="15"/>
      <c r="F88" s="16">
        <v>110.9</v>
      </c>
      <c r="G88" s="60">
        <v>110.9</v>
      </c>
      <c r="H88" s="15"/>
      <c r="I88" s="15"/>
      <c r="J88" s="15"/>
      <c r="K88" s="141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ht="13.5" customHeight="1" x14ac:dyDescent="0.25">
      <c r="A89" s="186" t="s">
        <v>24</v>
      </c>
      <c r="B89" s="192"/>
      <c r="C89" s="193"/>
      <c r="D89" s="15"/>
      <c r="E89" s="15"/>
      <c r="F89" s="16">
        <v>5</v>
      </c>
      <c r="G89" s="47">
        <v>5</v>
      </c>
      <c r="H89" s="15"/>
      <c r="I89" s="15"/>
      <c r="J89" s="15"/>
      <c r="K89" s="141"/>
      <c r="L89" s="16"/>
      <c r="M89" s="16"/>
      <c r="N89" s="16"/>
      <c r="O89" s="16"/>
      <c r="P89" s="128">
        <v>7.4999999999999997E-2</v>
      </c>
      <c r="Q89" s="128">
        <v>5.0000000000000001E-4</v>
      </c>
      <c r="R89" s="21"/>
      <c r="S89" s="21"/>
      <c r="T89" s="16"/>
      <c r="U89" s="16"/>
      <c r="V89" s="16"/>
      <c r="W89" s="16"/>
      <c r="X89" s="16"/>
    </row>
    <row r="90" spans="1:24" x14ac:dyDescent="0.25">
      <c r="A90" s="155" t="s">
        <v>329</v>
      </c>
      <c r="B90" s="156"/>
      <c r="C90" s="157"/>
      <c r="D90" s="15" t="s">
        <v>326</v>
      </c>
      <c r="E90" s="44">
        <v>100</v>
      </c>
      <c r="F90" s="43"/>
      <c r="G90" s="43"/>
      <c r="H90" s="44">
        <v>3.25</v>
      </c>
      <c r="I90" s="44">
        <v>3.73</v>
      </c>
      <c r="J90" s="44">
        <v>6.01</v>
      </c>
      <c r="K90" s="84">
        <v>71</v>
      </c>
      <c r="L90" s="57">
        <v>7.0000000000000007E-2</v>
      </c>
      <c r="M90" s="57">
        <v>10.9</v>
      </c>
      <c r="N90" s="57">
        <v>20</v>
      </c>
      <c r="O90" s="57">
        <v>0.05</v>
      </c>
      <c r="P90" s="15">
        <f>SUM(P91:P94)</f>
        <v>7.4999999999999997E-2</v>
      </c>
      <c r="Q90" s="15">
        <f t="shared" ref="Q90:S90" si="18">SUM(Q91:Q94)</f>
        <v>5.0000000000000001E-4</v>
      </c>
      <c r="R90" s="15">
        <f t="shared" si="18"/>
        <v>0</v>
      </c>
      <c r="S90" s="15">
        <f t="shared" si="18"/>
        <v>0</v>
      </c>
      <c r="T90" s="57">
        <v>23.92</v>
      </c>
      <c r="U90" s="57">
        <v>26.68</v>
      </c>
      <c r="V90" s="57">
        <v>109.5</v>
      </c>
      <c r="W90" s="57">
        <v>22.65</v>
      </c>
      <c r="X90" s="57">
        <v>0.79</v>
      </c>
    </row>
    <row r="91" spans="1:24" x14ac:dyDescent="0.25">
      <c r="A91" s="155" t="s">
        <v>330</v>
      </c>
      <c r="B91" s="156"/>
      <c r="C91" s="157"/>
      <c r="D91" s="16"/>
      <c r="E91" s="43"/>
      <c r="F91" s="43"/>
      <c r="G91" s="43"/>
      <c r="H91" s="43"/>
      <c r="I91" s="43"/>
      <c r="J91" s="43"/>
      <c r="K91" s="51"/>
      <c r="L91" s="16"/>
      <c r="M91" s="16"/>
      <c r="N91" s="16"/>
      <c r="O91" s="16"/>
      <c r="P91" s="17"/>
      <c r="Q91" s="17"/>
      <c r="R91" s="17"/>
      <c r="S91" s="17"/>
      <c r="T91" s="16"/>
      <c r="U91" s="16"/>
      <c r="V91" s="16"/>
      <c r="W91" s="16"/>
      <c r="X91" s="16"/>
    </row>
    <row r="92" spans="1:24" x14ac:dyDescent="0.25">
      <c r="A92" s="219" t="s">
        <v>242</v>
      </c>
      <c r="B92" s="220"/>
      <c r="C92" s="221"/>
      <c r="D92" s="16"/>
      <c r="E92" s="44">
        <v>5</v>
      </c>
      <c r="F92" s="43"/>
      <c r="G92" s="43"/>
      <c r="H92" s="43"/>
      <c r="I92" s="43"/>
      <c r="J92" s="43"/>
      <c r="K92" s="51"/>
      <c r="L92" s="16"/>
      <c r="M92" s="16"/>
      <c r="N92" s="16"/>
      <c r="O92" s="16"/>
      <c r="P92" s="17"/>
      <c r="Q92" s="17"/>
      <c r="R92" s="17"/>
      <c r="S92" s="17"/>
      <c r="T92" s="16"/>
      <c r="U92" s="16"/>
      <c r="V92" s="16"/>
      <c r="W92" s="16"/>
      <c r="X92" s="16"/>
    </row>
    <row r="93" spans="1:24" x14ac:dyDescent="0.25">
      <c r="A93" s="186" t="s">
        <v>331</v>
      </c>
      <c r="B93" s="192"/>
      <c r="C93" s="193"/>
      <c r="D93" s="16"/>
      <c r="E93" s="43"/>
      <c r="F93" s="43">
        <v>154</v>
      </c>
      <c r="G93" s="43">
        <v>100</v>
      </c>
      <c r="H93" s="43"/>
      <c r="I93" s="43"/>
      <c r="J93" s="43"/>
      <c r="K93" s="51"/>
      <c r="L93" s="16"/>
      <c r="M93" s="16"/>
      <c r="N93" s="16"/>
      <c r="O93" s="16"/>
      <c r="P93" s="15"/>
      <c r="Q93" s="15"/>
      <c r="R93" s="15"/>
      <c r="S93" s="15"/>
      <c r="T93" s="16"/>
      <c r="U93" s="16"/>
      <c r="V93" s="16"/>
      <c r="W93" s="16"/>
      <c r="X93" s="16"/>
    </row>
    <row r="94" spans="1:24" x14ac:dyDescent="0.25">
      <c r="A94" s="186" t="s">
        <v>24</v>
      </c>
      <c r="B94" s="192"/>
      <c r="C94" s="193"/>
      <c r="D94" s="16"/>
      <c r="E94" s="43"/>
      <c r="F94" s="43">
        <v>5</v>
      </c>
      <c r="G94" s="43">
        <v>5</v>
      </c>
      <c r="H94" s="43"/>
      <c r="I94" s="43"/>
      <c r="J94" s="43"/>
      <c r="K94" s="51"/>
      <c r="L94" s="16"/>
      <c r="M94" s="16"/>
      <c r="N94" s="16"/>
      <c r="O94" s="16"/>
      <c r="P94" s="18">
        <v>7.4999999999999997E-2</v>
      </c>
      <c r="Q94" s="18">
        <v>5.0000000000000001E-4</v>
      </c>
      <c r="R94" s="15"/>
      <c r="S94" s="15"/>
      <c r="T94" s="16"/>
      <c r="U94" s="16"/>
      <c r="V94" s="16"/>
      <c r="W94" s="16"/>
      <c r="X94" s="16"/>
    </row>
    <row r="95" spans="1:24" x14ac:dyDescent="0.25">
      <c r="A95" s="250" t="s">
        <v>79</v>
      </c>
      <c r="B95" s="250"/>
      <c r="C95" s="250"/>
      <c r="D95" s="15" t="s">
        <v>80</v>
      </c>
      <c r="E95" s="15">
        <v>200</v>
      </c>
      <c r="F95" s="15"/>
      <c r="G95" s="15"/>
      <c r="H95" s="15">
        <v>0.13</v>
      </c>
      <c r="I95" s="15">
        <v>0.02</v>
      </c>
      <c r="J95" s="15">
        <v>15.2</v>
      </c>
      <c r="K95" s="15">
        <v>62</v>
      </c>
      <c r="L95" s="15">
        <v>0</v>
      </c>
      <c r="M95" s="15">
        <v>2.83</v>
      </c>
      <c r="N95" s="15">
        <v>0</v>
      </c>
      <c r="O95" s="15">
        <v>0</v>
      </c>
      <c r="P95" s="57">
        <f>SUM(P96:P99)</f>
        <v>0</v>
      </c>
      <c r="Q95" s="57">
        <f t="shared" ref="Q95:S95" si="19">SUM(Q96:Q99)</f>
        <v>0</v>
      </c>
      <c r="R95" s="57">
        <f t="shared" si="19"/>
        <v>0</v>
      </c>
      <c r="S95" s="57">
        <f t="shared" si="19"/>
        <v>5.0000000000000001E-4</v>
      </c>
      <c r="T95" s="15">
        <v>14.2</v>
      </c>
      <c r="U95" s="15">
        <v>21.3</v>
      </c>
      <c r="V95" s="15">
        <v>4.4000000000000004</v>
      </c>
      <c r="W95" s="15">
        <v>2.4</v>
      </c>
      <c r="X95" s="15">
        <v>0.36</v>
      </c>
    </row>
    <row r="96" spans="1:24" x14ac:dyDescent="0.25">
      <c r="A96" s="186" t="s">
        <v>23</v>
      </c>
      <c r="B96" s="192"/>
      <c r="C96" s="193"/>
      <c r="D96" s="16"/>
      <c r="E96" s="16"/>
      <c r="F96" s="16">
        <v>15</v>
      </c>
      <c r="G96" s="16">
        <v>15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</row>
    <row r="97" spans="1:24" x14ac:dyDescent="0.25">
      <c r="A97" s="191" t="s">
        <v>81</v>
      </c>
      <c r="B97" s="187"/>
      <c r="C97" s="188"/>
      <c r="D97" s="16"/>
      <c r="E97" s="16"/>
      <c r="F97" s="16">
        <v>0.5</v>
      </c>
      <c r="G97" s="16">
        <v>0.5</v>
      </c>
      <c r="H97" s="16"/>
      <c r="I97" s="16"/>
      <c r="J97" s="16"/>
      <c r="K97" s="16"/>
      <c r="L97" s="16"/>
      <c r="M97" s="16"/>
      <c r="N97" s="16"/>
      <c r="O97" s="16"/>
      <c r="P97" s="15"/>
      <c r="Q97" s="15"/>
      <c r="R97" s="15"/>
      <c r="S97" s="17">
        <v>5.0000000000000001E-4</v>
      </c>
      <c r="T97" s="16"/>
      <c r="U97" s="16"/>
      <c r="V97" s="16"/>
      <c r="W97" s="16"/>
      <c r="X97" s="16"/>
    </row>
    <row r="98" spans="1:24" x14ac:dyDescent="0.25">
      <c r="A98" s="191" t="s">
        <v>25</v>
      </c>
      <c r="B98" s="187"/>
      <c r="C98" s="188"/>
      <c r="D98" s="17"/>
      <c r="E98" s="17"/>
      <c r="F98" s="17">
        <v>200</v>
      </c>
      <c r="G98" s="17">
        <v>200</v>
      </c>
      <c r="H98" s="17"/>
      <c r="I98" s="17"/>
      <c r="J98" s="17"/>
      <c r="K98" s="17"/>
      <c r="L98" s="17"/>
      <c r="M98" s="17"/>
      <c r="N98" s="17"/>
      <c r="O98" s="17"/>
      <c r="P98" s="15"/>
      <c r="Q98" s="15"/>
      <c r="R98" s="15"/>
      <c r="S98" s="15"/>
      <c r="T98" s="17"/>
      <c r="U98" s="17"/>
      <c r="V98" s="17"/>
      <c r="W98" s="17"/>
      <c r="X98" s="17"/>
    </row>
    <row r="99" spans="1:24" x14ac:dyDescent="0.25">
      <c r="A99" s="186" t="s">
        <v>82</v>
      </c>
      <c r="B99" s="192"/>
      <c r="C99" s="193"/>
      <c r="D99" s="17"/>
      <c r="E99" s="17"/>
      <c r="F99" s="17">
        <v>8</v>
      </c>
      <c r="G99" s="17">
        <v>7</v>
      </c>
      <c r="H99" s="17"/>
      <c r="I99" s="17"/>
      <c r="J99" s="17"/>
      <c r="K99" s="17"/>
      <c r="L99" s="17"/>
      <c r="M99" s="17"/>
      <c r="N99" s="17"/>
      <c r="O99" s="17"/>
      <c r="P99" s="15"/>
      <c r="Q99" s="15"/>
      <c r="R99" s="15"/>
      <c r="S99" s="15"/>
      <c r="T99" s="17"/>
      <c r="U99" s="17"/>
      <c r="V99" s="17"/>
      <c r="W99" s="17"/>
      <c r="X99" s="17"/>
    </row>
    <row r="100" spans="1:24" ht="16.5" customHeight="1" x14ac:dyDescent="0.25">
      <c r="A100" s="200" t="s">
        <v>211</v>
      </c>
      <c r="B100" s="201"/>
      <c r="C100" s="202"/>
      <c r="D100" s="18" t="s">
        <v>214</v>
      </c>
      <c r="E100" s="18">
        <v>10</v>
      </c>
      <c r="F100" s="10"/>
      <c r="G100" s="10"/>
      <c r="H100" s="18">
        <v>0.08</v>
      </c>
      <c r="I100" s="18">
        <v>7.25</v>
      </c>
      <c r="J100" s="18">
        <v>0.13</v>
      </c>
      <c r="K100" s="48">
        <v>66</v>
      </c>
      <c r="L100" s="15">
        <v>0</v>
      </c>
      <c r="M100" s="15">
        <v>0</v>
      </c>
      <c r="N100" s="15">
        <v>40</v>
      </c>
      <c r="O100" s="15">
        <v>0.01</v>
      </c>
      <c r="P100" s="57">
        <v>0.15</v>
      </c>
      <c r="Q100" s="57">
        <v>1E-3</v>
      </c>
      <c r="R100" s="15">
        <v>0</v>
      </c>
      <c r="S100" s="15">
        <v>0</v>
      </c>
      <c r="T100" s="15">
        <v>2.4</v>
      </c>
      <c r="U100" s="15">
        <v>3</v>
      </c>
      <c r="V100" s="15">
        <v>3</v>
      </c>
      <c r="W100" s="15">
        <v>0</v>
      </c>
      <c r="X100" s="15">
        <v>0.02</v>
      </c>
    </row>
    <row r="101" spans="1:24" ht="13.5" customHeight="1" x14ac:dyDescent="0.25">
      <c r="A101" s="155" t="s">
        <v>30</v>
      </c>
      <c r="B101" s="156"/>
      <c r="C101" s="157"/>
      <c r="D101" s="43"/>
      <c r="E101" s="18">
        <v>50</v>
      </c>
      <c r="F101" s="18"/>
      <c r="G101" s="18"/>
      <c r="H101" s="20">
        <v>3.95</v>
      </c>
      <c r="I101" s="20">
        <v>0.5</v>
      </c>
      <c r="J101" s="20">
        <v>24.15</v>
      </c>
      <c r="K101" s="126">
        <v>117.15</v>
      </c>
      <c r="L101" s="15">
        <v>0.08</v>
      </c>
      <c r="M101" s="15">
        <v>0</v>
      </c>
      <c r="N101" s="15">
        <v>0</v>
      </c>
      <c r="O101" s="15">
        <v>0.03</v>
      </c>
      <c r="P101" s="57">
        <v>0</v>
      </c>
      <c r="Q101" s="57">
        <v>2.8000000000000001E-2</v>
      </c>
      <c r="R101" s="57">
        <v>1.0999999999999999E-2</v>
      </c>
      <c r="S101" s="57">
        <v>1.44E-2</v>
      </c>
      <c r="T101" s="15">
        <v>11.5</v>
      </c>
      <c r="U101" s="15">
        <v>66.5</v>
      </c>
      <c r="V101" s="15">
        <v>43.5</v>
      </c>
      <c r="W101" s="15">
        <v>16.5</v>
      </c>
      <c r="X101" s="15">
        <v>1</v>
      </c>
    </row>
    <row r="102" spans="1:24" x14ac:dyDescent="0.25">
      <c r="A102" s="155" t="s">
        <v>268</v>
      </c>
      <c r="B102" s="156"/>
      <c r="C102" s="157"/>
      <c r="D102" s="16"/>
      <c r="E102" s="15">
        <v>30</v>
      </c>
      <c r="F102" s="15"/>
      <c r="G102" s="15"/>
      <c r="H102" s="20">
        <v>2.2999999999999998</v>
      </c>
      <c r="I102" s="20">
        <v>0.42</v>
      </c>
      <c r="J102" s="20">
        <v>11.31</v>
      </c>
      <c r="K102" s="126">
        <v>60.31</v>
      </c>
      <c r="L102" s="15">
        <v>0.06</v>
      </c>
      <c r="M102" s="15">
        <v>0</v>
      </c>
      <c r="N102" s="15">
        <v>0</v>
      </c>
      <c r="O102" s="15">
        <v>2.7E-2</v>
      </c>
      <c r="P102" s="15">
        <v>0</v>
      </c>
      <c r="Q102" s="15">
        <v>1.6999999999999999E-3</v>
      </c>
      <c r="R102" s="15">
        <v>0</v>
      </c>
      <c r="S102" s="15">
        <v>0</v>
      </c>
      <c r="T102" s="15">
        <v>9.9</v>
      </c>
      <c r="U102" s="15">
        <v>73.2</v>
      </c>
      <c r="V102" s="15">
        <v>58.2</v>
      </c>
      <c r="W102" s="15">
        <v>17.100000000000001</v>
      </c>
      <c r="X102" s="15">
        <v>1.35</v>
      </c>
    </row>
    <row r="103" spans="1:24" ht="13.5" customHeight="1" x14ac:dyDescent="0.25">
      <c r="A103" s="155" t="s">
        <v>270</v>
      </c>
      <c r="B103" s="156"/>
      <c r="C103" s="157"/>
      <c r="D103" s="15"/>
      <c r="E103" s="15">
        <f>SUM(E78:E102)</f>
        <v>703</v>
      </c>
      <c r="F103" s="15"/>
      <c r="G103" s="15"/>
      <c r="H103" s="15">
        <f t="shared" ref="H103:O103" si="20">SUM(H78:H102)</f>
        <v>35.36</v>
      </c>
      <c r="I103" s="15">
        <f t="shared" si="20"/>
        <v>32.35</v>
      </c>
      <c r="J103" s="15">
        <f t="shared" si="20"/>
        <v>79.38000000000001</v>
      </c>
      <c r="K103" s="15">
        <f t="shared" si="20"/>
        <v>760.22</v>
      </c>
      <c r="L103" s="15">
        <f t="shared" si="20"/>
        <v>0.45700000000000002</v>
      </c>
      <c r="M103" s="15">
        <f t="shared" si="20"/>
        <v>35.65</v>
      </c>
      <c r="N103" s="15">
        <f t="shared" si="20"/>
        <v>177.45</v>
      </c>
      <c r="O103" s="15">
        <f t="shared" si="20"/>
        <v>0.35400000000000009</v>
      </c>
      <c r="P103" s="15">
        <f>SUM(P102+P101+P100+P95+P90+P85+P78)</f>
        <v>2.0424000000000002</v>
      </c>
      <c r="Q103" s="15">
        <f t="shared" ref="Q103:S103" si="21">SUM(Q102+Q101+Q100+Q95+Q90+Q85+Q78)</f>
        <v>0.27629999999999999</v>
      </c>
      <c r="R103" s="15">
        <f t="shared" si="21"/>
        <v>1.1399999999999999E-2</v>
      </c>
      <c r="S103" s="15">
        <f t="shared" si="21"/>
        <v>1.1700999999999999</v>
      </c>
      <c r="T103" s="15">
        <f>SUM(T78:T102)</f>
        <v>130.4</v>
      </c>
      <c r="U103" s="15">
        <f>SUM(U78:U102)</f>
        <v>1303.6300000000001</v>
      </c>
      <c r="V103" s="15">
        <f>SUM(V78:V102)</f>
        <v>575.95000000000005</v>
      </c>
      <c r="W103" s="15">
        <f>SUM(W78:W102)</f>
        <v>144.75700000000001</v>
      </c>
      <c r="X103" s="15">
        <f>SUM(X78:X102)</f>
        <v>5.8000000000000007</v>
      </c>
    </row>
    <row r="104" spans="1:24" ht="12.75" customHeight="1" x14ac:dyDescent="0.25">
      <c r="A104" s="191"/>
      <c r="B104" s="187"/>
      <c r="C104" s="188"/>
      <c r="D104" s="197" t="s">
        <v>266</v>
      </c>
      <c r="E104" s="213"/>
      <c r="F104" s="213"/>
      <c r="G104" s="214"/>
      <c r="H104" s="16"/>
      <c r="I104" s="16"/>
      <c r="J104" s="16"/>
      <c r="K104" s="53"/>
      <c r="L104" s="16"/>
      <c r="M104" s="16"/>
      <c r="N104" s="16"/>
      <c r="O104" s="16"/>
      <c r="P104" s="17"/>
      <c r="Q104" s="17"/>
      <c r="R104" s="17"/>
      <c r="S104" s="17"/>
      <c r="T104" s="16"/>
      <c r="U104" s="16"/>
      <c r="V104" s="16"/>
      <c r="W104" s="16"/>
      <c r="X104" s="16"/>
    </row>
    <row r="105" spans="1:24" ht="12.75" customHeight="1" x14ac:dyDescent="0.25">
      <c r="A105" s="155" t="s">
        <v>154</v>
      </c>
      <c r="B105" s="156"/>
      <c r="C105" s="157"/>
      <c r="D105" s="15" t="s">
        <v>62</v>
      </c>
      <c r="E105" s="62">
        <v>200</v>
      </c>
      <c r="F105" s="15">
        <v>206</v>
      </c>
      <c r="G105" s="55">
        <v>200</v>
      </c>
      <c r="H105" s="15">
        <v>5.8</v>
      </c>
      <c r="I105" s="15">
        <v>5</v>
      </c>
      <c r="J105" s="15">
        <v>8.4</v>
      </c>
      <c r="K105" s="54">
        <v>102</v>
      </c>
      <c r="L105" s="15">
        <v>0.04</v>
      </c>
      <c r="M105" s="15">
        <v>0.6</v>
      </c>
      <c r="N105" s="15">
        <v>40</v>
      </c>
      <c r="O105" s="15">
        <v>0.26</v>
      </c>
      <c r="P105" s="15">
        <v>1.03</v>
      </c>
      <c r="Q105" s="15">
        <v>0</v>
      </c>
      <c r="R105" s="15">
        <v>0</v>
      </c>
      <c r="S105" s="15">
        <v>0</v>
      </c>
      <c r="T105" s="15">
        <v>248</v>
      </c>
      <c r="U105" s="15">
        <v>292</v>
      </c>
      <c r="V105" s="15">
        <v>184</v>
      </c>
      <c r="W105" s="15">
        <v>28</v>
      </c>
      <c r="X105" s="15">
        <v>0.2</v>
      </c>
    </row>
    <row r="106" spans="1:24" ht="14.25" customHeight="1" x14ac:dyDescent="0.25">
      <c r="A106" s="200" t="s">
        <v>310</v>
      </c>
      <c r="B106" s="201"/>
      <c r="C106" s="202"/>
      <c r="D106" s="15"/>
      <c r="E106" s="15">
        <v>15</v>
      </c>
      <c r="F106" s="15">
        <v>15</v>
      </c>
      <c r="G106" s="55"/>
      <c r="H106" s="18">
        <v>1.5</v>
      </c>
      <c r="I106" s="18">
        <v>1.1200000000000001</v>
      </c>
      <c r="J106" s="18">
        <v>11.55</v>
      </c>
      <c r="K106" s="48">
        <v>63</v>
      </c>
      <c r="L106" s="15">
        <v>0.02</v>
      </c>
      <c r="M106" s="15">
        <v>0</v>
      </c>
      <c r="N106" s="15">
        <v>0</v>
      </c>
      <c r="O106" s="15">
        <v>6.0000000000000001E-3</v>
      </c>
      <c r="P106" s="15"/>
      <c r="Q106" s="15"/>
      <c r="R106" s="15"/>
      <c r="S106" s="15"/>
      <c r="T106" s="15">
        <v>3.6</v>
      </c>
      <c r="U106" s="15">
        <v>19.5</v>
      </c>
      <c r="V106" s="15">
        <v>13.65</v>
      </c>
      <c r="W106" s="15">
        <v>2.7</v>
      </c>
      <c r="X106" s="15">
        <v>0.24</v>
      </c>
    </row>
    <row r="107" spans="1:24" ht="13.5" customHeight="1" x14ac:dyDescent="0.25">
      <c r="A107" s="155" t="s">
        <v>267</v>
      </c>
      <c r="B107" s="156"/>
      <c r="C107" s="157"/>
      <c r="D107" s="15"/>
      <c r="E107" s="15">
        <f>SUM(E105:E106)</f>
        <v>215</v>
      </c>
      <c r="F107" s="15"/>
      <c r="G107" s="15"/>
      <c r="H107" s="15">
        <f>SUM(H105:H106)</f>
        <v>7.3</v>
      </c>
      <c r="I107" s="15">
        <f t="shared" ref="I107:X107" si="22">SUM(I105:I106)</f>
        <v>6.12</v>
      </c>
      <c r="J107" s="15">
        <f t="shared" si="22"/>
        <v>19.950000000000003</v>
      </c>
      <c r="K107" s="15">
        <f t="shared" si="22"/>
        <v>165</v>
      </c>
      <c r="L107" s="15">
        <f t="shared" si="22"/>
        <v>0.06</v>
      </c>
      <c r="M107" s="15">
        <f t="shared" si="22"/>
        <v>0.6</v>
      </c>
      <c r="N107" s="15">
        <f t="shared" si="22"/>
        <v>40</v>
      </c>
      <c r="O107" s="15">
        <f>SUM(O105:O106)</f>
        <v>0.26600000000000001</v>
      </c>
      <c r="P107" s="15">
        <f t="shared" ref="P107:S107" si="23">SUM(P105:P106)</f>
        <v>1.03</v>
      </c>
      <c r="Q107" s="15">
        <f t="shared" si="23"/>
        <v>0</v>
      </c>
      <c r="R107" s="15">
        <f t="shared" si="23"/>
        <v>0</v>
      </c>
      <c r="S107" s="15">
        <f t="shared" si="23"/>
        <v>0</v>
      </c>
      <c r="T107" s="15">
        <f t="shared" si="22"/>
        <v>251.6</v>
      </c>
      <c r="U107" s="15">
        <f t="shared" si="22"/>
        <v>311.5</v>
      </c>
      <c r="V107" s="15">
        <f t="shared" si="22"/>
        <v>197.65</v>
      </c>
      <c r="W107" s="15">
        <f t="shared" si="22"/>
        <v>30.7</v>
      </c>
      <c r="X107" s="15">
        <f t="shared" si="22"/>
        <v>0.44</v>
      </c>
    </row>
    <row r="108" spans="1:24" x14ac:dyDescent="0.25">
      <c r="A108" s="197" t="s">
        <v>83</v>
      </c>
      <c r="B108" s="213"/>
      <c r="C108" s="214"/>
      <c r="D108" s="16"/>
      <c r="E108" s="15">
        <f>SUM(E107+E103+E76+E62+E26+E23)</f>
        <v>3051</v>
      </c>
      <c r="F108" s="15"/>
      <c r="G108" s="15"/>
      <c r="H108" s="15">
        <f t="shared" ref="H108:O108" si="24">SUM(H107+H103+H76+H62+H26+H23)</f>
        <v>134.25</v>
      </c>
      <c r="I108" s="15">
        <f t="shared" si="24"/>
        <v>120.59</v>
      </c>
      <c r="J108" s="15">
        <f t="shared" si="24"/>
        <v>418.66</v>
      </c>
      <c r="K108" s="15">
        <f t="shared" si="24"/>
        <v>3343.2700000000004</v>
      </c>
      <c r="L108" s="15">
        <f t="shared" si="24"/>
        <v>1.736</v>
      </c>
      <c r="M108" s="15">
        <f t="shared" si="24"/>
        <v>114.688</v>
      </c>
      <c r="N108" s="15">
        <f t="shared" si="24"/>
        <v>629.26</v>
      </c>
      <c r="O108" s="15">
        <f t="shared" si="24"/>
        <v>2.8929999999999998</v>
      </c>
      <c r="P108" s="15">
        <f t="shared" ref="P108:S108" si="25">SUM(P107+P103+P76+P62+P26+P23)</f>
        <v>7.3411</v>
      </c>
      <c r="Q108" s="15">
        <f t="shared" si="25"/>
        <v>0.40820000000000001</v>
      </c>
      <c r="R108" s="15">
        <f t="shared" si="25"/>
        <v>6.3780000000000003E-2</v>
      </c>
      <c r="S108" s="15">
        <f t="shared" si="25"/>
        <v>1.5726999999999998</v>
      </c>
      <c r="T108" s="15">
        <f>SUM(T107+T103+T76+T62+T26+T23)</f>
        <v>1640.07</v>
      </c>
      <c r="U108" s="15">
        <f>SUM(U107+U103+U76+U62+U26+U23)</f>
        <v>4573.5700000000006</v>
      </c>
      <c r="V108" s="15">
        <f>SUM(V107+V103+V76+V62+V26+V23)</f>
        <v>2412.08</v>
      </c>
      <c r="W108" s="15">
        <f>SUM(W107+W103+W76+W62+W26+W23)</f>
        <v>572.71699999999998</v>
      </c>
      <c r="X108" s="15">
        <f>SUM(X107+X103+X76+X62+X26+X23)</f>
        <v>29.720000000000006</v>
      </c>
    </row>
  </sheetData>
  <mergeCells count="139">
    <mergeCell ref="D63:G63"/>
    <mergeCell ref="A77:C77"/>
    <mergeCell ref="D77:G77"/>
    <mergeCell ref="A63:C63"/>
    <mergeCell ref="A74:C74"/>
    <mergeCell ref="D104:G104"/>
    <mergeCell ref="A105:C105"/>
    <mergeCell ref="A85:C85"/>
    <mergeCell ref="A86:C86"/>
    <mergeCell ref="A87:C87"/>
    <mergeCell ref="A88:C88"/>
    <mergeCell ref="A89:C89"/>
    <mergeCell ref="A80:C80"/>
    <mergeCell ref="A81:C81"/>
    <mergeCell ref="A82:C82"/>
    <mergeCell ref="A83:C83"/>
    <mergeCell ref="A84:C84"/>
    <mergeCell ref="A103:C103"/>
    <mergeCell ref="A68:C68"/>
    <mergeCell ref="A67:C67"/>
    <mergeCell ref="A73:C73"/>
    <mergeCell ref="A79:C79"/>
    <mergeCell ref="A72:C72"/>
    <mergeCell ref="A76:C76"/>
    <mergeCell ref="A1:B1"/>
    <mergeCell ref="T4:T5"/>
    <mergeCell ref="H1:J1"/>
    <mergeCell ref="A2:B2"/>
    <mergeCell ref="C2:G2"/>
    <mergeCell ref="A3:C3"/>
    <mergeCell ref="H3:K3"/>
    <mergeCell ref="A13:C13"/>
    <mergeCell ref="A15:C15"/>
    <mergeCell ref="A7:C7"/>
    <mergeCell ref="A8:C8"/>
    <mergeCell ref="A9:C9"/>
    <mergeCell ref="A10:C10"/>
    <mergeCell ref="A11:C11"/>
    <mergeCell ref="A12:C12"/>
    <mergeCell ref="E3:E5"/>
    <mergeCell ref="A4:C4"/>
    <mergeCell ref="H4:H5"/>
    <mergeCell ref="I4:I5"/>
    <mergeCell ref="J4:J5"/>
    <mergeCell ref="L4:L5"/>
    <mergeCell ref="P4:P5"/>
    <mergeCell ref="Q4:Q5"/>
    <mergeCell ref="R4:R5"/>
    <mergeCell ref="W4:W5"/>
    <mergeCell ref="X4:X5"/>
    <mergeCell ref="A5:C5"/>
    <mergeCell ref="A6:C6"/>
    <mergeCell ref="D6:G6"/>
    <mergeCell ref="A17:C17"/>
    <mergeCell ref="A25:C25"/>
    <mergeCell ref="A14:C14"/>
    <mergeCell ref="A16:C16"/>
    <mergeCell ref="A18:C18"/>
    <mergeCell ref="A19:C19"/>
    <mergeCell ref="A21:C21"/>
    <mergeCell ref="A22:C22"/>
    <mergeCell ref="A23:C23"/>
    <mergeCell ref="A24:C24"/>
    <mergeCell ref="D24:G24"/>
    <mergeCell ref="A20:C20"/>
    <mergeCell ref="N4:N5"/>
    <mergeCell ref="O4:O5"/>
    <mergeCell ref="G3:G5"/>
    <mergeCell ref="K4:K5"/>
    <mergeCell ref="V4:V5"/>
    <mergeCell ref="F3:F5"/>
    <mergeCell ref="U4:U5"/>
    <mergeCell ref="M4:M5"/>
    <mergeCell ref="D27:G27"/>
    <mergeCell ref="A26:C26"/>
    <mergeCell ref="A34:C34"/>
    <mergeCell ref="A38:C38"/>
    <mergeCell ref="A39:C39"/>
    <mergeCell ref="A40:C40"/>
    <mergeCell ref="A41:C41"/>
    <mergeCell ref="A37:C37"/>
    <mergeCell ref="A92:C92"/>
    <mergeCell ref="A46:C46"/>
    <mergeCell ref="A104:C104"/>
    <mergeCell ref="A27:C27"/>
    <mergeCell ref="A28:C28"/>
    <mergeCell ref="A29:C29"/>
    <mergeCell ref="A30:C30"/>
    <mergeCell ref="A31:C31"/>
    <mergeCell ref="A32:C32"/>
    <mergeCell ref="A33:C33"/>
    <mergeCell ref="A50:C50"/>
    <mergeCell ref="A43:C43"/>
    <mergeCell ref="A44:C44"/>
    <mergeCell ref="A45:C45"/>
    <mergeCell ref="A42:C42"/>
    <mergeCell ref="A61:C61"/>
    <mergeCell ref="A35:C35"/>
    <mergeCell ref="A36:C36"/>
    <mergeCell ref="A59:C59"/>
    <mergeCell ref="A53:C53"/>
    <mergeCell ref="A54:C54"/>
    <mergeCell ref="A55:C55"/>
    <mergeCell ref="A65:C65"/>
    <mergeCell ref="A66:C66"/>
    <mergeCell ref="A57:C57"/>
    <mergeCell ref="A58:C58"/>
    <mergeCell ref="A62:C62"/>
    <mergeCell ref="A60:C60"/>
    <mergeCell ref="A51:C51"/>
    <mergeCell ref="A49:C49"/>
    <mergeCell ref="A47:C47"/>
    <mergeCell ref="A48:C48"/>
    <mergeCell ref="A56:C56"/>
    <mergeCell ref="A52:C52"/>
    <mergeCell ref="S4:S5"/>
    <mergeCell ref="C1:E1"/>
    <mergeCell ref="L3:P3"/>
    <mergeCell ref="Q3:X3"/>
    <mergeCell ref="A108:C108"/>
    <mergeCell ref="A69:C69"/>
    <mergeCell ref="A94:C94"/>
    <mergeCell ref="A100:C100"/>
    <mergeCell ref="A101:C101"/>
    <mergeCell ref="A98:C98"/>
    <mergeCell ref="A78:C78"/>
    <mergeCell ref="A102:C102"/>
    <mergeCell ref="A90:C90"/>
    <mergeCell ref="A91:C91"/>
    <mergeCell ref="A93:C93"/>
    <mergeCell ref="A95:C95"/>
    <mergeCell ref="A96:C96"/>
    <mergeCell ref="A97:C97"/>
    <mergeCell ref="A99:C99"/>
    <mergeCell ref="A70:C70"/>
    <mergeCell ref="A71:C71"/>
    <mergeCell ref="A75:C75"/>
    <mergeCell ref="A107:C107"/>
    <mergeCell ref="A106:C106"/>
  </mergeCells>
  <pageMargins left="0" right="0" top="0" bottom="0" header="0" footer="0"/>
  <pageSetup paperSize="9" scale="84" fitToHeight="0" orientation="landscape" r:id="rId1"/>
  <ignoredErrors>
    <ignoredError sqref="P15:S15 P47:S47 P64:S64 P95:S95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10"/>
  <sheetViews>
    <sheetView topLeftCell="A16" workbookViewId="0">
      <selection activeCell="S72" sqref="S72"/>
    </sheetView>
  </sheetViews>
  <sheetFormatPr defaultRowHeight="15" x14ac:dyDescent="0.25"/>
  <cols>
    <col min="3" max="3" width="7.85546875" customWidth="1"/>
    <col min="4" max="4" width="6.5703125" customWidth="1"/>
    <col min="5" max="5" width="7.85546875" customWidth="1"/>
    <col min="6" max="6" width="6.42578125" customWidth="1"/>
    <col min="7" max="7" width="6" customWidth="1"/>
    <col min="8" max="8" width="7.28515625" customWidth="1"/>
    <col min="9" max="9" width="6.42578125" customWidth="1"/>
    <col min="10" max="10" width="6.85546875" customWidth="1"/>
    <col min="11" max="11" width="7.7109375" customWidth="1"/>
    <col min="12" max="12" width="5.5703125" customWidth="1"/>
    <col min="13" max="13" width="6.85546875" customWidth="1"/>
    <col min="14" max="14" width="7" customWidth="1"/>
    <col min="15" max="15" width="6" customWidth="1"/>
    <col min="16" max="19" width="6.85546875" customWidth="1"/>
    <col min="20" max="20" width="7.140625" customWidth="1"/>
    <col min="21" max="22" width="8.42578125" customWidth="1"/>
    <col min="23" max="23" width="7" customWidth="1"/>
    <col min="24" max="24" width="6.28515625" customWidth="1"/>
    <col min="26" max="26" width="10.7109375" bestFit="1" customWidth="1"/>
  </cols>
  <sheetData>
    <row r="1" spans="1:24" x14ac:dyDescent="0.25">
      <c r="A1" s="287" t="s">
        <v>212</v>
      </c>
      <c r="B1" s="287"/>
      <c r="C1" s="299" t="s">
        <v>311</v>
      </c>
      <c r="D1" s="299"/>
      <c r="E1" s="299"/>
      <c r="F1" s="299"/>
      <c r="G1" s="299"/>
      <c r="H1" s="160" t="s">
        <v>232</v>
      </c>
      <c r="I1" s="240"/>
      <c r="J1" s="240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285" t="s">
        <v>210</v>
      </c>
      <c r="B2" s="285"/>
      <c r="C2" s="266" t="s">
        <v>252</v>
      </c>
      <c r="D2" s="266"/>
      <c r="E2" s="266"/>
      <c r="F2" s="266"/>
      <c r="G2" s="26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162" t="s">
        <v>3</v>
      </c>
      <c r="B3" s="163"/>
      <c r="C3" s="164"/>
      <c r="D3" s="36" t="s">
        <v>4</v>
      </c>
      <c r="E3" s="165" t="s">
        <v>271</v>
      </c>
      <c r="F3" s="168" t="s">
        <v>272</v>
      </c>
      <c r="G3" s="169" t="s">
        <v>273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176" t="s">
        <v>5</v>
      </c>
      <c r="B4" s="177"/>
      <c r="C4" s="178"/>
      <c r="D4" s="37" t="s">
        <v>6</v>
      </c>
      <c r="E4" s="166"/>
      <c r="F4" s="168"/>
      <c r="G4" s="170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173" t="s">
        <v>17</v>
      </c>
      <c r="B5" s="174"/>
      <c r="C5" s="175"/>
      <c r="D5" s="38" t="s">
        <v>269</v>
      </c>
      <c r="E5" s="167"/>
      <c r="F5" s="168"/>
      <c r="G5" s="170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186"/>
      <c r="B6" s="192"/>
      <c r="C6" s="193"/>
      <c r="D6" s="213" t="s">
        <v>18</v>
      </c>
      <c r="E6" s="213"/>
      <c r="F6" s="213"/>
      <c r="G6" s="213"/>
      <c r="H6" s="68"/>
      <c r="I6" s="68"/>
      <c r="J6" s="68"/>
      <c r="K6" s="29"/>
      <c r="L6" s="40"/>
      <c r="M6" s="40"/>
      <c r="N6" s="40"/>
      <c r="O6" s="40"/>
      <c r="P6" s="14"/>
      <c r="Q6" s="14"/>
      <c r="R6" s="14"/>
      <c r="S6" s="14"/>
      <c r="T6" s="40"/>
      <c r="U6" s="40"/>
      <c r="V6" s="40"/>
      <c r="W6" s="40"/>
      <c r="X6" s="40"/>
    </row>
    <row r="7" spans="1:24" s="11" customFormat="1" ht="12" x14ac:dyDescent="0.2">
      <c r="A7" s="194" t="s">
        <v>200</v>
      </c>
      <c r="B7" s="195"/>
      <c r="C7" s="196"/>
      <c r="D7" s="45" t="s">
        <v>144</v>
      </c>
      <c r="E7" s="46">
        <v>220</v>
      </c>
      <c r="F7" s="69"/>
      <c r="G7" s="69"/>
      <c r="H7" s="10">
        <v>3.27</v>
      </c>
      <c r="I7" s="10">
        <v>3.94</v>
      </c>
      <c r="J7" s="10">
        <v>6.77</v>
      </c>
      <c r="K7" s="76">
        <v>78.41</v>
      </c>
      <c r="L7" s="20">
        <v>0.04</v>
      </c>
      <c r="M7" s="20">
        <v>0.73</v>
      </c>
      <c r="N7" s="20">
        <v>29.07</v>
      </c>
      <c r="O7" s="20">
        <v>0.15</v>
      </c>
      <c r="P7" s="15">
        <f>SUM(P9:P13)</f>
        <v>0.35700000000000004</v>
      </c>
      <c r="Q7" s="15">
        <f>SUM(Q9:Q13)</f>
        <v>1.83E-2</v>
      </c>
      <c r="R7" s="15">
        <f>SUM(R9:R13)</f>
        <v>4.0000000000000001E-3</v>
      </c>
      <c r="S7" s="15">
        <f>SUM(S9:S13)</f>
        <v>5.6599999999999998E-2</v>
      </c>
      <c r="T7" s="20">
        <v>140.53</v>
      </c>
      <c r="U7" s="20">
        <v>161.88999999999999</v>
      </c>
      <c r="V7" s="20">
        <v>100.15</v>
      </c>
      <c r="W7" s="20">
        <v>15.57</v>
      </c>
      <c r="X7" s="20">
        <v>0.13</v>
      </c>
    </row>
    <row r="8" spans="1:24" s="11" customFormat="1" ht="12" x14ac:dyDescent="0.2">
      <c r="A8" s="305" t="s">
        <v>201</v>
      </c>
      <c r="B8" s="306"/>
      <c r="C8" s="307"/>
      <c r="D8" s="72"/>
      <c r="E8" s="69"/>
      <c r="F8" s="69"/>
      <c r="G8" s="69"/>
      <c r="H8" s="19"/>
      <c r="I8" s="19"/>
      <c r="J8" s="19"/>
      <c r="K8" s="19"/>
      <c r="L8" s="19"/>
      <c r="M8" s="19"/>
      <c r="N8" s="19"/>
      <c r="O8" s="19"/>
      <c r="P8" s="16"/>
      <c r="T8" s="19"/>
      <c r="U8" s="19"/>
      <c r="V8" s="19"/>
      <c r="W8" s="19"/>
      <c r="X8" s="19"/>
    </row>
    <row r="9" spans="1:24" s="11" customFormat="1" ht="14.25" customHeight="1" x14ac:dyDescent="0.2">
      <c r="A9" s="180" t="s">
        <v>89</v>
      </c>
      <c r="B9" s="181"/>
      <c r="C9" s="182"/>
      <c r="D9" s="73"/>
      <c r="E9" s="74"/>
      <c r="F9" s="47">
        <v>17.600000000000001</v>
      </c>
      <c r="G9" s="47">
        <v>17.600000000000001</v>
      </c>
      <c r="H9" s="19"/>
      <c r="I9" s="19"/>
      <c r="J9" s="19"/>
      <c r="K9" s="19"/>
      <c r="L9" s="19"/>
      <c r="M9" s="19"/>
      <c r="N9" s="19"/>
      <c r="O9" s="19"/>
      <c r="P9" s="16"/>
      <c r="Q9" s="16">
        <v>5.0000000000000001E-4</v>
      </c>
      <c r="R9" s="16">
        <v>2.5000000000000001E-3</v>
      </c>
      <c r="S9" s="16">
        <v>1.6000000000000001E-3</v>
      </c>
      <c r="T9" s="19"/>
      <c r="U9" s="19"/>
      <c r="V9" s="19"/>
      <c r="W9" s="19"/>
      <c r="X9" s="19"/>
    </row>
    <row r="10" spans="1:24" s="11" customFormat="1" ht="15.75" customHeight="1" x14ac:dyDescent="0.2">
      <c r="A10" s="180" t="s">
        <v>24</v>
      </c>
      <c r="B10" s="181"/>
      <c r="C10" s="182"/>
      <c r="D10" s="73"/>
      <c r="E10" s="74"/>
      <c r="F10" s="47">
        <v>1.8</v>
      </c>
      <c r="G10" s="47">
        <v>1.8</v>
      </c>
      <c r="H10" s="19"/>
      <c r="I10" s="19"/>
      <c r="J10" s="19"/>
      <c r="K10" s="19"/>
      <c r="L10" s="19"/>
      <c r="M10" s="19"/>
      <c r="N10" s="19"/>
      <c r="O10" s="19"/>
      <c r="P10" s="16">
        <v>2.7E-2</v>
      </c>
      <c r="Q10" s="16">
        <v>2.0000000000000001E-4</v>
      </c>
      <c r="R10" s="16"/>
      <c r="S10" s="16"/>
      <c r="T10" s="19"/>
      <c r="U10" s="19"/>
      <c r="V10" s="19"/>
      <c r="W10" s="19"/>
      <c r="X10" s="19"/>
    </row>
    <row r="11" spans="1:24" s="11" customFormat="1" ht="14.25" customHeight="1" x14ac:dyDescent="0.2">
      <c r="A11" s="180" t="s">
        <v>22</v>
      </c>
      <c r="B11" s="181"/>
      <c r="C11" s="182"/>
      <c r="D11" s="73"/>
      <c r="E11" s="74"/>
      <c r="F11" s="47">
        <v>110</v>
      </c>
      <c r="G11" s="47">
        <v>110</v>
      </c>
      <c r="H11" s="19"/>
      <c r="I11" s="19"/>
      <c r="J11" s="19"/>
      <c r="K11" s="19"/>
      <c r="L11" s="19"/>
      <c r="M11" s="19"/>
      <c r="N11" s="19"/>
      <c r="O11" s="19"/>
      <c r="P11" s="16">
        <v>0.33</v>
      </c>
      <c r="Q11" s="16">
        <v>1.7600000000000001E-2</v>
      </c>
      <c r="R11" s="16">
        <v>1.5E-3</v>
      </c>
      <c r="S11" s="16">
        <v>5.5E-2</v>
      </c>
      <c r="T11" s="19"/>
      <c r="U11" s="19"/>
      <c r="V11" s="19"/>
      <c r="W11" s="19"/>
      <c r="X11" s="19"/>
    </row>
    <row r="12" spans="1:24" s="11" customFormat="1" ht="15" customHeight="1" x14ac:dyDescent="0.2">
      <c r="A12" s="180" t="s">
        <v>25</v>
      </c>
      <c r="B12" s="181"/>
      <c r="C12" s="182"/>
      <c r="D12" s="73"/>
      <c r="E12" s="74"/>
      <c r="F12" s="47">
        <v>121</v>
      </c>
      <c r="G12" s="47">
        <v>121</v>
      </c>
      <c r="H12" s="19"/>
      <c r="I12" s="19"/>
      <c r="J12" s="19"/>
      <c r="K12" s="19"/>
      <c r="L12" s="19"/>
      <c r="M12" s="19"/>
      <c r="N12" s="19"/>
      <c r="O12" s="19"/>
      <c r="P12" s="16"/>
      <c r="Q12" s="16"/>
      <c r="R12" s="16"/>
      <c r="S12" s="16"/>
      <c r="T12" s="19"/>
      <c r="U12" s="19"/>
      <c r="V12" s="19"/>
      <c r="W12" s="19"/>
      <c r="X12" s="19"/>
    </row>
    <row r="13" spans="1:24" s="11" customFormat="1" ht="15" customHeight="1" x14ac:dyDescent="0.2">
      <c r="A13" s="180" t="s">
        <v>23</v>
      </c>
      <c r="B13" s="181"/>
      <c r="C13" s="182"/>
      <c r="D13" s="73"/>
      <c r="E13" s="74"/>
      <c r="F13" s="47">
        <v>2.2000000000000002</v>
      </c>
      <c r="G13" s="47">
        <v>2.2000000000000002</v>
      </c>
      <c r="H13" s="74"/>
      <c r="I13" s="19"/>
      <c r="J13" s="19"/>
      <c r="K13" s="19"/>
      <c r="L13" s="19"/>
      <c r="M13" s="19"/>
      <c r="N13" s="19"/>
      <c r="O13" s="19"/>
      <c r="P13" s="16"/>
      <c r="Q13" s="16"/>
      <c r="R13" s="16"/>
      <c r="S13" s="16"/>
      <c r="T13" s="19"/>
      <c r="U13" s="19"/>
      <c r="V13" s="19"/>
      <c r="W13" s="19"/>
      <c r="X13" s="19"/>
    </row>
    <row r="14" spans="1:24" ht="15" customHeight="1" x14ac:dyDescent="0.25">
      <c r="A14" s="200" t="s">
        <v>33</v>
      </c>
      <c r="B14" s="201"/>
      <c r="C14" s="202"/>
      <c r="D14" s="15" t="s">
        <v>34</v>
      </c>
      <c r="E14" s="15">
        <v>200</v>
      </c>
      <c r="F14" s="15"/>
      <c r="G14" s="15"/>
      <c r="H14" s="15">
        <v>3.66</v>
      </c>
      <c r="I14" s="15">
        <v>2.16</v>
      </c>
      <c r="J14" s="15">
        <v>27.33</v>
      </c>
      <c r="K14" s="141">
        <v>161.4</v>
      </c>
      <c r="L14" s="15">
        <v>0.06</v>
      </c>
      <c r="M14" s="15">
        <v>1.1100000000000001</v>
      </c>
      <c r="N14" s="15">
        <v>14</v>
      </c>
      <c r="O14" s="15">
        <v>0.21</v>
      </c>
      <c r="P14" s="57">
        <f>SUM(P15:P19)</f>
        <v>0.441</v>
      </c>
      <c r="Q14" s="57">
        <f t="shared" ref="Q14:S14" si="0">SUM(Q15:Q19)</f>
        <v>2.35E-2</v>
      </c>
      <c r="R14" s="57">
        <f t="shared" si="0"/>
        <v>2.0999999999999999E-3</v>
      </c>
      <c r="S14" s="57">
        <f t="shared" si="0"/>
        <v>7.3499999999999996E-2</v>
      </c>
      <c r="T14" s="15">
        <v>145.6</v>
      </c>
      <c r="U14" s="15">
        <v>173.04</v>
      </c>
      <c r="V14" s="15">
        <v>89.6</v>
      </c>
      <c r="W14" s="15">
        <v>19.899999999999999</v>
      </c>
      <c r="X14" s="15">
        <v>0.12</v>
      </c>
    </row>
    <row r="15" spans="1:24" ht="13.5" customHeight="1" x14ac:dyDescent="0.25">
      <c r="A15" s="203" t="s">
        <v>35</v>
      </c>
      <c r="B15" s="204"/>
      <c r="C15" s="205"/>
      <c r="D15" s="15"/>
      <c r="E15" s="15"/>
      <c r="F15" s="17">
        <v>10</v>
      </c>
      <c r="G15" s="17">
        <v>10</v>
      </c>
      <c r="H15" s="15"/>
      <c r="I15" s="15"/>
      <c r="J15" s="15"/>
      <c r="K15" s="141"/>
      <c r="L15" s="15"/>
      <c r="M15" s="15"/>
      <c r="N15" s="15"/>
      <c r="O15" s="15"/>
      <c r="P15" s="16"/>
      <c r="Q15" s="16"/>
      <c r="R15" s="16"/>
      <c r="S15" s="16"/>
      <c r="T15" s="15"/>
      <c r="U15" s="15"/>
      <c r="V15" s="15"/>
      <c r="W15" s="15"/>
      <c r="X15" s="15"/>
    </row>
    <row r="16" spans="1:24" ht="14.25" customHeight="1" x14ac:dyDescent="0.25">
      <c r="A16" s="229" t="s">
        <v>36</v>
      </c>
      <c r="B16" s="230"/>
      <c r="C16" s="231"/>
      <c r="D16" s="15"/>
      <c r="E16" s="15"/>
      <c r="F16" s="17">
        <v>10</v>
      </c>
      <c r="G16" s="17">
        <v>10</v>
      </c>
      <c r="H16" s="15"/>
      <c r="I16" s="15"/>
      <c r="J16" s="15"/>
      <c r="K16" s="141"/>
      <c r="L16" s="15"/>
      <c r="M16" s="15"/>
      <c r="N16" s="15"/>
      <c r="O16" s="15"/>
      <c r="P16" s="16"/>
      <c r="Q16" s="16"/>
      <c r="R16" s="16"/>
      <c r="S16" s="16"/>
      <c r="T16" s="15"/>
      <c r="U16" s="15"/>
      <c r="V16" s="15"/>
      <c r="W16" s="15"/>
      <c r="X16" s="15"/>
    </row>
    <row r="17" spans="1:24" ht="16.5" customHeight="1" x14ac:dyDescent="0.25">
      <c r="A17" s="203" t="s">
        <v>22</v>
      </c>
      <c r="B17" s="204"/>
      <c r="C17" s="205"/>
      <c r="D17" s="15"/>
      <c r="E17" s="15"/>
      <c r="F17" s="17">
        <v>147</v>
      </c>
      <c r="G17" s="17">
        <v>140</v>
      </c>
      <c r="H17" s="15"/>
      <c r="I17" s="15"/>
      <c r="J17" s="15"/>
      <c r="K17" s="141"/>
      <c r="L17" s="17"/>
      <c r="M17" s="17"/>
      <c r="N17" s="17"/>
      <c r="O17" s="17"/>
      <c r="P17" s="16">
        <v>0.441</v>
      </c>
      <c r="Q17" s="16">
        <v>2.35E-2</v>
      </c>
      <c r="R17" s="16">
        <v>2.0999999999999999E-3</v>
      </c>
      <c r="S17" s="16">
        <v>7.3499999999999996E-2</v>
      </c>
      <c r="T17" s="17"/>
      <c r="U17" s="17"/>
      <c r="V17" s="17"/>
      <c r="W17" s="17"/>
      <c r="X17" s="17"/>
    </row>
    <row r="18" spans="1:24" ht="14.25" customHeight="1" x14ac:dyDescent="0.25">
      <c r="A18" s="203" t="s">
        <v>25</v>
      </c>
      <c r="B18" s="204"/>
      <c r="C18" s="205"/>
      <c r="D18" s="15"/>
      <c r="E18" s="17"/>
      <c r="F18" s="17">
        <v>40</v>
      </c>
      <c r="G18" s="17">
        <v>40</v>
      </c>
      <c r="H18" s="15"/>
      <c r="I18" s="15"/>
      <c r="J18" s="15"/>
      <c r="K18" s="141"/>
      <c r="L18" s="15"/>
      <c r="M18" s="15"/>
      <c r="N18" s="15"/>
      <c r="O18" s="15"/>
      <c r="P18" s="16"/>
      <c r="Q18" s="16"/>
      <c r="R18" s="16"/>
      <c r="S18" s="16"/>
      <c r="T18" s="15"/>
      <c r="U18" s="15"/>
      <c r="V18" s="15"/>
      <c r="W18" s="15"/>
      <c r="X18" s="15"/>
    </row>
    <row r="19" spans="1:24" ht="14.25" customHeight="1" x14ac:dyDescent="0.25">
      <c r="A19" s="229" t="s">
        <v>37</v>
      </c>
      <c r="B19" s="230"/>
      <c r="C19" s="231"/>
      <c r="D19" s="15"/>
      <c r="E19" s="17"/>
      <c r="F19" s="17">
        <v>0.01</v>
      </c>
      <c r="G19" s="17">
        <v>0.01</v>
      </c>
      <c r="H19" s="15"/>
      <c r="I19" s="15"/>
      <c r="J19" s="15"/>
      <c r="K19" s="141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x14ac:dyDescent="0.25">
      <c r="A20" s="194" t="s">
        <v>145</v>
      </c>
      <c r="B20" s="195"/>
      <c r="C20" s="196"/>
      <c r="D20" s="45" t="s">
        <v>146</v>
      </c>
      <c r="E20" s="46">
        <v>50</v>
      </c>
      <c r="F20" s="46"/>
      <c r="G20" s="46"/>
      <c r="H20" s="22">
        <v>5.71</v>
      </c>
      <c r="I20" s="22">
        <v>7.58</v>
      </c>
      <c r="J20" s="22">
        <v>3.04</v>
      </c>
      <c r="K20" s="22">
        <v>103</v>
      </c>
      <c r="L20" s="22">
        <v>0.05</v>
      </c>
      <c r="M20" s="22">
        <v>0.1</v>
      </c>
      <c r="N20" s="22">
        <v>116</v>
      </c>
      <c r="O20" s="22">
        <v>0.2</v>
      </c>
      <c r="P20" s="22">
        <f>SUM(P21:P25)</f>
        <v>0.96770000000000012</v>
      </c>
      <c r="Q20" s="22">
        <f>SUM(Q21:Q25)</f>
        <v>1.9460000000000002E-2</v>
      </c>
      <c r="R20" s="22">
        <f t="shared" ref="R20:S20" si="1">SUM(R21:R25)</f>
        <v>4.7599999999999995E-3</v>
      </c>
      <c r="S20" s="22">
        <f t="shared" si="1"/>
        <v>2.9199999999999997E-2</v>
      </c>
      <c r="T20" s="22">
        <v>41.4</v>
      </c>
      <c r="U20" s="22">
        <v>81.64</v>
      </c>
      <c r="V20" s="22">
        <v>89.6</v>
      </c>
      <c r="W20" s="22">
        <v>6.77</v>
      </c>
      <c r="X20" s="22">
        <v>1.07</v>
      </c>
    </row>
    <row r="21" spans="1:24" x14ac:dyDescent="0.25">
      <c r="A21" s="180" t="s">
        <v>26</v>
      </c>
      <c r="B21" s="181"/>
      <c r="C21" s="182"/>
      <c r="D21" s="45"/>
      <c r="E21" s="47"/>
      <c r="F21" s="47">
        <v>40</v>
      </c>
      <c r="G21" s="47">
        <v>40</v>
      </c>
      <c r="H21" s="140"/>
      <c r="I21" s="140"/>
      <c r="J21" s="140"/>
      <c r="K21" s="140"/>
      <c r="L21" s="140"/>
      <c r="M21" s="140"/>
      <c r="N21" s="140"/>
      <c r="O21" s="140"/>
      <c r="P21" s="140">
        <v>0.88</v>
      </c>
      <c r="Q21" s="140">
        <v>1.44E-2</v>
      </c>
      <c r="R21" s="140">
        <v>4.4000000000000003E-3</v>
      </c>
      <c r="S21" s="140">
        <v>2.1999999999999999E-2</v>
      </c>
      <c r="T21" s="140"/>
      <c r="U21" s="140"/>
      <c r="V21" s="140"/>
      <c r="W21" s="140"/>
      <c r="X21" s="140"/>
    </row>
    <row r="22" spans="1:24" x14ac:dyDescent="0.25">
      <c r="A22" s="180" t="s">
        <v>22</v>
      </c>
      <c r="B22" s="181"/>
      <c r="C22" s="182"/>
      <c r="D22" s="45"/>
      <c r="E22" s="46"/>
      <c r="F22" s="47">
        <v>13</v>
      </c>
      <c r="G22" s="47">
        <v>13</v>
      </c>
      <c r="H22" s="140"/>
      <c r="I22" s="140"/>
      <c r="J22" s="140"/>
      <c r="K22" s="140"/>
      <c r="L22" s="140"/>
      <c r="M22" s="140"/>
      <c r="N22" s="140"/>
      <c r="O22" s="140"/>
      <c r="P22" s="140">
        <v>3.9E-2</v>
      </c>
      <c r="Q22" s="140">
        <v>4.7000000000000002E-3</v>
      </c>
      <c r="R22" s="140">
        <v>1.8000000000000001E-4</v>
      </c>
      <c r="S22" s="140">
        <v>6.4999999999999997E-3</v>
      </c>
      <c r="T22" s="140"/>
      <c r="U22" s="140"/>
      <c r="V22" s="140"/>
      <c r="W22" s="140"/>
      <c r="X22" s="140"/>
    </row>
    <row r="23" spans="1:24" x14ac:dyDescent="0.25">
      <c r="A23" s="180" t="s">
        <v>54</v>
      </c>
      <c r="B23" s="181"/>
      <c r="C23" s="182"/>
      <c r="D23" s="45"/>
      <c r="E23" s="46"/>
      <c r="F23" s="47">
        <v>3</v>
      </c>
      <c r="G23" s="47">
        <v>3</v>
      </c>
      <c r="H23" s="140"/>
      <c r="I23" s="140"/>
      <c r="J23" s="140"/>
      <c r="K23" s="140"/>
      <c r="L23" s="140"/>
      <c r="M23" s="140"/>
      <c r="N23" s="140"/>
      <c r="O23" s="140"/>
      <c r="P23" s="140"/>
      <c r="Q23" s="140">
        <v>6.0000000000000002E-5</v>
      </c>
      <c r="R23" s="140">
        <v>1.8000000000000001E-4</v>
      </c>
      <c r="S23" s="140">
        <v>6.9999999999999999E-4</v>
      </c>
      <c r="T23" s="140"/>
      <c r="U23" s="140"/>
      <c r="V23" s="140"/>
      <c r="W23" s="140"/>
      <c r="X23" s="140"/>
    </row>
    <row r="24" spans="1:24" x14ac:dyDescent="0.25">
      <c r="A24" s="180" t="s">
        <v>24</v>
      </c>
      <c r="B24" s="181"/>
      <c r="C24" s="182"/>
      <c r="D24" s="45"/>
      <c r="E24" s="46"/>
      <c r="F24" s="47">
        <v>3</v>
      </c>
      <c r="G24" s="47">
        <v>3</v>
      </c>
      <c r="H24" s="140"/>
      <c r="I24" s="140"/>
      <c r="J24" s="140"/>
      <c r="K24" s="140"/>
      <c r="L24" s="140"/>
      <c r="M24" s="140"/>
      <c r="N24" s="140"/>
      <c r="O24" s="140"/>
      <c r="P24" s="140">
        <v>4.4999999999999998E-2</v>
      </c>
      <c r="Q24" s="140">
        <v>2.9999999999999997E-4</v>
      </c>
      <c r="R24" s="140"/>
      <c r="S24" s="140"/>
      <c r="T24" s="140"/>
      <c r="U24" s="140"/>
      <c r="V24" s="140"/>
      <c r="W24" s="140"/>
      <c r="X24" s="140"/>
    </row>
    <row r="25" spans="1:24" ht="15.75" customHeight="1" x14ac:dyDescent="0.25">
      <c r="A25" s="180" t="s">
        <v>53</v>
      </c>
      <c r="B25" s="181"/>
      <c r="C25" s="182"/>
      <c r="D25" s="45"/>
      <c r="E25" s="46"/>
      <c r="F25" s="47">
        <v>5</v>
      </c>
      <c r="G25" s="47">
        <v>5</v>
      </c>
      <c r="H25" s="140"/>
      <c r="I25" s="140"/>
      <c r="J25" s="140"/>
      <c r="K25" s="140"/>
      <c r="L25" s="140"/>
      <c r="M25" s="140"/>
      <c r="N25" s="140"/>
      <c r="O25" s="140"/>
      <c r="P25" s="140">
        <v>3.7000000000000002E-3</v>
      </c>
      <c r="Q25" s="140"/>
      <c r="R25" s="140"/>
      <c r="S25" s="140"/>
      <c r="T25" s="140"/>
      <c r="U25" s="140"/>
      <c r="V25" s="140"/>
      <c r="W25" s="140"/>
      <c r="X25" s="140"/>
    </row>
    <row r="26" spans="1:24" ht="12.75" customHeight="1" x14ac:dyDescent="0.25">
      <c r="A26" s="200" t="s">
        <v>99</v>
      </c>
      <c r="B26" s="201"/>
      <c r="C26" s="202"/>
      <c r="D26" s="18" t="s">
        <v>100</v>
      </c>
      <c r="E26" s="18">
        <v>21</v>
      </c>
      <c r="F26" s="18">
        <v>22</v>
      </c>
      <c r="G26" s="18">
        <v>21</v>
      </c>
      <c r="H26" s="18">
        <v>4.87</v>
      </c>
      <c r="I26" s="18">
        <v>6.19</v>
      </c>
      <c r="J26" s="18">
        <v>0</v>
      </c>
      <c r="K26" s="18">
        <v>75.63</v>
      </c>
      <c r="L26" s="18">
        <v>0.1</v>
      </c>
      <c r="M26" s="18">
        <v>0.15</v>
      </c>
      <c r="N26" s="18">
        <v>54.62</v>
      </c>
      <c r="O26" s="18">
        <v>0.06</v>
      </c>
      <c r="P26" s="94">
        <v>0.2112</v>
      </c>
      <c r="Q26" s="94">
        <v>2.3999999999999998E-3</v>
      </c>
      <c r="R26" s="94">
        <v>0</v>
      </c>
      <c r="S26" s="94">
        <v>0</v>
      </c>
      <c r="T26" s="18">
        <v>184.87</v>
      </c>
      <c r="U26" s="18">
        <v>18.489999999999998</v>
      </c>
      <c r="V26" s="18">
        <v>105.04</v>
      </c>
      <c r="W26" s="18">
        <v>7.35</v>
      </c>
      <c r="X26" s="18">
        <v>0.21</v>
      </c>
    </row>
    <row r="27" spans="1:24" ht="14.25" customHeight="1" x14ac:dyDescent="0.25">
      <c r="A27" s="200" t="s">
        <v>211</v>
      </c>
      <c r="B27" s="201"/>
      <c r="C27" s="202"/>
      <c r="D27" s="18" t="s">
        <v>31</v>
      </c>
      <c r="E27" s="18">
        <v>5</v>
      </c>
      <c r="F27" s="10"/>
      <c r="G27" s="10"/>
      <c r="H27" s="18">
        <v>0.04</v>
      </c>
      <c r="I27" s="18">
        <v>3.62</v>
      </c>
      <c r="J27" s="18">
        <v>6.5000000000000002E-2</v>
      </c>
      <c r="K27" s="48">
        <v>33</v>
      </c>
      <c r="L27" s="15">
        <v>0</v>
      </c>
      <c r="M27" s="15">
        <v>0</v>
      </c>
      <c r="N27" s="15">
        <v>20</v>
      </c>
      <c r="O27" s="15">
        <v>5.0000000000000001E-3</v>
      </c>
      <c r="P27" s="18">
        <v>7.4999999999999997E-2</v>
      </c>
      <c r="Q27" s="18">
        <v>5.0000000000000001E-4</v>
      </c>
      <c r="R27" s="18">
        <v>0</v>
      </c>
      <c r="S27" s="18">
        <v>0</v>
      </c>
      <c r="T27" s="15">
        <v>1.2</v>
      </c>
      <c r="U27" s="15">
        <v>1.5</v>
      </c>
      <c r="V27" s="15">
        <v>1.5</v>
      </c>
      <c r="W27" s="15">
        <v>0</v>
      </c>
      <c r="X27" s="15">
        <v>0.01</v>
      </c>
    </row>
    <row r="28" spans="1:24" x14ac:dyDescent="0.25">
      <c r="A28" s="155" t="s">
        <v>30</v>
      </c>
      <c r="B28" s="156"/>
      <c r="C28" s="157"/>
      <c r="D28" s="43"/>
      <c r="E28" s="18">
        <v>60</v>
      </c>
      <c r="F28" s="18"/>
      <c r="G28" s="18"/>
      <c r="H28" s="10">
        <v>4.74</v>
      </c>
      <c r="I28" s="10">
        <v>0.6</v>
      </c>
      <c r="J28" s="10">
        <v>28.99</v>
      </c>
      <c r="K28" s="13">
        <v>141.06</v>
      </c>
      <c r="L28" s="15">
        <v>0.09</v>
      </c>
      <c r="M28" s="15">
        <v>0</v>
      </c>
      <c r="N28" s="15">
        <v>0</v>
      </c>
      <c r="O28" s="15">
        <v>0.36</v>
      </c>
      <c r="P28" s="15">
        <v>0</v>
      </c>
      <c r="Q28" s="15">
        <v>3.3999999999999998E-3</v>
      </c>
      <c r="R28" s="15">
        <v>1.32E-2</v>
      </c>
      <c r="S28" s="15">
        <v>1.6799999999999999E-2</v>
      </c>
      <c r="T28" s="15">
        <v>13.8</v>
      </c>
      <c r="U28" s="15">
        <v>79.83</v>
      </c>
      <c r="V28" s="15">
        <v>52.2</v>
      </c>
      <c r="W28" s="15">
        <v>19.8</v>
      </c>
      <c r="X28" s="15">
        <v>1.2</v>
      </c>
    </row>
    <row r="29" spans="1:24" x14ac:dyDescent="0.25">
      <c r="A29" s="155" t="s">
        <v>268</v>
      </c>
      <c r="B29" s="156"/>
      <c r="C29" s="157"/>
      <c r="D29" s="16"/>
      <c r="E29" s="15">
        <v>30</v>
      </c>
      <c r="F29" s="15"/>
      <c r="G29" s="15"/>
      <c r="H29" s="20">
        <v>2.2999999999999998</v>
      </c>
      <c r="I29" s="20">
        <v>0.42</v>
      </c>
      <c r="J29" s="20">
        <v>11.31</v>
      </c>
      <c r="K29" s="126">
        <v>60.31</v>
      </c>
      <c r="L29" s="15">
        <v>0.06</v>
      </c>
      <c r="M29" s="15">
        <v>0</v>
      </c>
      <c r="N29" s="15">
        <v>0</v>
      </c>
      <c r="O29" s="15">
        <v>2.7E-2</v>
      </c>
      <c r="P29" s="15">
        <v>0</v>
      </c>
      <c r="Q29" s="15">
        <v>1.6999999999999999E-3</v>
      </c>
      <c r="R29" s="15">
        <v>0</v>
      </c>
      <c r="S29" s="15">
        <v>0</v>
      </c>
      <c r="T29" s="15">
        <v>9.9</v>
      </c>
      <c r="U29" s="15">
        <v>73.2</v>
      </c>
      <c r="V29" s="15">
        <v>58.2</v>
      </c>
      <c r="W29" s="15">
        <v>17.100000000000001</v>
      </c>
      <c r="X29" s="15">
        <v>1.35</v>
      </c>
    </row>
    <row r="30" spans="1:24" x14ac:dyDescent="0.25">
      <c r="A30" s="200" t="s">
        <v>257</v>
      </c>
      <c r="B30" s="201"/>
      <c r="C30" s="202"/>
      <c r="D30" s="43"/>
      <c r="E30" s="18">
        <f>SUM(E7:E29)</f>
        <v>586</v>
      </c>
      <c r="F30" s="18"/>
      <c r="G30" s="18"/>
      <c r="H30" s="18">
        <f t="shared" ref="H30:O30" si="2">SUM(H7:H29)</f>
        <v>24.59</v>
      </c>
      <c r="I30" s="18">
        <f t="shared" si="2"/>
        <v>24.510000000000005</v>
      </c>
      <c r="J30" s="18">
        <f t="shared" si="2"/>
        <v>77.504999999999995</v>
      </c>
      <c r="K30" s="18">
        <f t="shared" si="2"/>
        <v>652.80999999999995</v>
      </c>
      <c r="L30" s="18">
        <f t="shared" si="2"/>
        <v>0.39999999999999997</v>
      </c>
      <c r="M30" s="18">
        <f t="shared" si="2"/>
        <v>2.0900000000000003</v>
      </c>
      <c r="N30" s="18">
        <f t="shared" si="2"/>
        <v>233.69</v>
      </c>
      <c r="O30" s="18">
        <f t="shared" si="2"/>
        <v>1.012</v>
      </c>
      <c r="P30" s="94">
        <f>SUM(P29+P28+P27+P26+P20+P14+P7)</f>
        <v>2.0519000000000003</v>
      </c>
      <c r="Q30" s="94">
        <f t="shared" ref="Q30:S30" si="3">SUM(Q29+Q28+Q27+Q26+Q20+Q14+Q7)</f>
        <v>6.9260000000000002E-2</v>
      </c>
      <c r="R30" s="94">
        <f t="shared" si="3"/>
        <v>2.4060000000000002E-2</v>
      </c>
      <c r="S30" s="94">
        <f t="shared" si="3"/>
        <v>0.17609999999999998</v>
      </c>
      <c r="T30" s="18">
        <f>SUM(T7:T29)</f>
        <v>537.29999999999995</v>
      </c>
      <c r="U30" s="18">
        <f>SUM(U7:U29)</f>
        <v>589.59</v>
      </c>
      <c r="V30" s="18">
        <f>SUM(V7:V29)</f>
        <v>496.29</v>
      </c>
      <c r="W30" s="18">
        <f>SUM(W7:W29)</f>
        <v>86.490000000000009</v>
      </c>
      <c r="X30" s="18">
        <f>SUM(X7:X29)</f>
        <v>4.09</v>
      </c>
    </row>
    <row r="31" spans="1:24" ht="12" customHeight="1" x14ac:dyDescent="0.25">
      <c r="A31" s="228"/>
      <c r="B31" s="228"/>
      <c r="C31" s="228"/>
      <c r="D31" s="300" t="s">
        <v>32</v>
      </c>
      <c r="E31" s="301"/>
      <c r="F31" s="301"/>
      <c r="G31" s="302"/>
      <c r="H31" s="43"/>
      <c r="I31" s="43"/>
      <c r="J31" s="43"/>
      <c r="K31" s="51"/>
      <c r="L31" s="16"/>
      <c r="M31" s="16"/>
      <c r="N31" s="16"/>
      <c r="O31" s="16"/>
      <c r="P31" s="18"/>
      <c r="Q31" s="18"/>
      <c r="R31" s="18"/>
      <c r="S31" s="18"/>
      <c r="T31" s="16"/>
      <c r="U31" s="16"/>
      <c r="V31" s="16"/>
      <c r="W31" s="16"/>
      <c r="X31" s="16"/>
    </row>
    <row r="32" spans="1:24" ht="15" customHeight="1" x14ac:dyDescent="0.25">
      <c r="A32" s="155" t="s">
        <v>139</v>
      </c>
      <c r="B32" s="156"/>
      <c r="C32" s="157"/>
      <c r="D32" s="15" t="s">
        <v>59</v>
      </c>
      <c r="E32" s="15">
        <v>200</v>
      </c>
      <c r="F32" s="15">
        <v>200</v>
      </c>
      <c r="G32" s="15">
        <v>200</v>
      </c>
      <c r="H32" s="15">
        <v>0.8</v>
      </c>
      <c r="I32" s="15">
        <v>0.4</v>
      </c>
      <c r="J32" s="15">
        <v>19.600000000000001</v>
      </c>
      <c r="K32" s="54">
        <v>94</v>
      </c>
      <c r="L32" s="15">
        <v>0.06</v>
      </c>
      <c r="M32" s="15">
        <v>20</v>
      </c>
      <c r="N32" s="15">
        <v>0</v>
      </c>
      <c r="O32" s="15">
        <v>0.04</v>
      </c>
      <c r="P32" s="15"/>
      <c r="Q32" s="15"/>
      <c r="R32" s="15"/>
      <c r="S32" s="15"/>
      <c r="T32" s="15">
        <v>32</v>
      </c>
      <c r="U32" s="15">
        <v>556</v>
      </c>
      <c r="V32" s="15">
        <v>22</v>
      </c>
      <c r="W32" s="15">
        <v>18</v>
      </c>
      <c r="X32" s="15">
        <v>4.4000000000000004</v>
      </c>
    </row>
    <row r="33" spans="1:24" x14ac:dyDescent="0.25">
      <c r="A33" s="200" t="s">
        <v>259</v>
      </c>
      <c r="B33" s="201"/>
      <c r="C33" s="202"/>
      <c r="D33" s="16"/>
      <c r="E33" s="15">
        <f t="shared" ref="E33" si="4">SUM(E32:E32)</f>
        <v>200</v>
      </c>
      <c r="F33" s="15"/>
      <c r="G33" s="15"/>
      <c r="H33" s="15">
        <f t="shared" ref="H33:X33" si="5">SUM(H32:H32)</f>
        <v>0.8</v>
      </c>
      <c r="I33" s="15">
        <f t="shared" si="5"/>
        <v>0.4</v>
      </c>
      <c r="J33" s="15">
        <f t="shared" si="5"/>
        <v>19.600000000000001</v>
      </c>
      <c r="K33" s="15">
        <f t="shared" si="5"/>
        <v>94</v>
      </c>
      <c r="L33" s="15">
        <f t="shared" si="5"/>
        <v>0.06</v>
      </c>
      <c r="M33" s="15">
        <f t="shared" si="5"/>
        <v>20</v>
      </c>
      <c r="N33" s="15">
        <f t="shared" si="5"/>
        <v>0</v>
      </c>
      <c r="O33" s="15">
        <f t="shared" si="5"/>
        <v>0.04</v>
      </c>
      <c r="P33" s="15">
        <f t="shared" si="5"/>
        <v>0</v>
      </c>
      <c r="Q33" s="15">
        <f t="shared" si="5"/>
        <v>0</v>
      </c>
      <c r="R33" s="15">
        <f t="shared" si="5"/>
        <v>0</v>
      </c>
      <c r="S33" s="15">
        <f t="shared" si="5"/>
        <v>0</v>
      </c>
      <c r="T33" s="15">
        <f t="shared" si="5"/>
        <v>32</v>
      </c>
      <c r="U33" s="15"/>
      <c r="V33" s="15">
        <f t="shared" si="5"/>
        <v>22</v>
      </c>
      <c r="W33" s="15">
        <f t="shared" si="5"/>
        <v>18</v>
      </c>
      <c r="X33" s="15">
        <f t="shared" si="5"/>
        <v>4.4000000000000004</v>
      </c>
    </row>
    <row r="34" spans="1:24" ht="12" customHeight="1" x14ac:dyDescent="0.25">
      <c r="A34" s="228"/>
      <c r="B34" s="228"/>
      <c r="C34" s="228"/>
      <c r="D34" s="300" t="s">
        <v>38</v>
      </c>
      <c r="E34" s="301"/>
      <c r="F34" s="301"/>
      <c r="G34" s="302"/>
      <c r="H34" s="16"/>
      <c r="I34" s="16"/>
      <c r="J34" s="16"/>
      <c r="K34" s="53"/>
      <c r="L34" s="16"/>
      <c r="M34" s="16"/>
      <c r="N34" s="16"/>
      <c r="O34" s="16"/>
      <c r="P34" s="15"/>
      <c r="Q34" s="15"/>
      <c r="R34" s="15"/>
      <c r="S34" s="15"/>
      <c r="T34" s="16"/>
      <c r="U34" s="16"/>
      <c r="V34" s="16"/>
      <c r="W34" s="16"/>
      <c r="X34" s="16"/>
    </row>
    <row r="35" spans="1:24" ht="14.25" customHeight="1" x14ac:dyDescent="0.25">
      <c r="A35" s="155" t="s">
        <v>39</v>
      </c>
      <c r="B35" s="156"/>
      <c r="C35" s="157"/>
      <c r="D35" s="141" t="s">
        <v>40</v>
      </c>
      <c r="E35" s="15">
        <v>250</v>
      </c>
      <c r="F35" s="15"/>
      <c r="G35" s="144"/>
      <c r="H35" s="15">
        <v>1.7549999999999999</v>
      </c>
      <c r="I35" s="15">
        <v>4.95</v>
      </c>
      <c r="J35" s="15">
        <v>7.9</v>
      </c>
      <c r="K35" s="141">
        <v>89.75</v>
      </c>
      <c r="L35" s="15">
        <v>5.7000000000000002E-2</v>
      </c>
      <c r="M35" s="15">
        <v>15.77</v>
      </c>
      <c r="N35" s="15">
        <v>0</v>
      </c>
      <c r="O35" s="15">
        <v>4.7E-2</v>
      </c>
      <c r="P35" s="15">
        <f>SUM(P36:P45)</f>
        <v>3.7000000000000002E-3</v>
      </c>
      <c r="Q35" s="15">
        <f t="shared" ref="Q35:S35" si="6">SUM(Q36:Q45)</f>
        <v>4.4000000000000003E-3</v>
      </c>
      <c r="R35" s="15">
        <f t="shared" si="6"/>
        <v>0</v>
      </c>
      <c r="S35" s="15">
        <f t="shared" si="6"/>
        <v>1.61E-2</v>
      </c>
      <c r="T35" s="15">
        <v>49.25</v>
      </c>
      <c r="U35" s="15">
        <v>383.32</v>
      </c>
      <c r="V35" s="15">
        <v>49</v>
      </c>
      <c r="W35" s="15">
        <v>22.12</v>
      </c>
      <c r="X35" s="15">
        <v>0.82</v>
      </c>
    </row>
    <row r="36" spans="1:24" ht="12" customHeight="1" x14ac:dyDescent="0.25">
      <c r="A36" s="155" t="s">
        <v>41</v>
      </c>
      <c r="B36" s="156"/>
      <c r="C36" s="157"/>
      <c r="D36" s="16"/>
      <c r="E36" s="57">
        <v>5</v>
      </c>
      <c r="F36" s="16"/>
      <c r="G36" s="16"/>
      <c r="H36" s="16"/>
      <c r="I36" s="16"/>
      <c r="J36" s="16"/>
      <c r="K36" s="53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</row>
    <row r="37" spans="1:24" ht="14.25" customHeight="1" x14ac:dyDescent="0.25">
      <c r="A37" s="191" t="s">
        <v>42</v>
      </c>
      <c r="B37" s="187"/>
      <c r="C37" s="188"/>
      <c r="D37" s="16"/>
      <c r="E37" s="16"/>
      <c r="F37" s="17">
        <v>40</v>
      </c>
      <c r="G37" s="16">
        <v>30</v>
      </c>
      <c r="H37" s="16"/>
      <c r="I37" s="16"/>
      <c r="J37" s="16"/>
      <c r="K37" s="53"/>
      <c r="L37" s="16"/>
      <c r="M37" s="16"/>
      <c r="N37" s="16"/>
      <c r="O37" s="16"/>
      <c r="P37" s="16"/>
      <c r="Q37" s="16">
        <v>1.6000000000000001E-3</v>
      </c>
      <c r="R37" s="16"/>
      <c r="S37" s="16">
        <v>1.2E-2</v>
      </c>
      <c r="T37" s="16"/>
      <c r="U37" s="16"/>
      <c r="V37" s="16"/>
      <c r="W37" s="16"/>
      <c r="X37" s="16"/>
    </row>
    <row r="38" spans="1:24" ht="12" customHeight="1" x14ac:dyDescent="0.25">
      <c r="A38" s="191" t="s">
        <v>43</v>
      </c>
      <c r="B38" s="187"/>
      <c r="C38" s="188"/>
      <c r="D38" s="16"/>
      <c r="E38" s="16"/>
      <c r="F38" s="16">
        <v>12.5</v>
      </c>
      <c r="G38" s="16">
        <v>10</v>
      </c>
      <c r="H38" s="16"/>
      <c r="I38" s="16"/>
      <c r="J38" s="16"/>
      <c r="K38" s="53"/>
      <c r="L38" s="16"/>
      <c r="M38" s="16"/>
      <c r="N38" s="16"/>
      <c r="O38" s="16"/>
      <c r="P38" s="16"/>
      <c r="Q38" s="16">
        <v>5.9999999999999995E-4</v>
      </c>
      <c r="R38" s="16"/>
      <c r="S38" s="16">
        <v>4.0000000000000002E-4</v>
      </c>
      <c r="T38" s="16"/>
      <c r="U38" s="16"/>
      <c r="V38" s="16"/>
      <c r="W38" s="16"/>
      <c r="X38" s="16"/>
    </row>
    <row r="39" spans="1:24" ht="12.75" customHeight="1" x14ac:dyDescent="0.25">
      <c r="A39" s="191" t="s">
        <v>44</v>
      </c>
      <c r="B39" s="187"/>
      <c r="C39" s="188"/>
      <c r="D39" s="16"/>
      <c r="E39" s="16"/>
      <c r="F39" s="16">
        <v>12</v>
      </c>
      <c r="G39" s="16">
        <v>10</v>
      </c>
      <c r="H39" s="16"/>
      <c r="I39" s="16"/>
      <c r="J39" s="16"/>
      <c r="K39" s="53"/>
      <c r="L39" s="16"/>
      <c r="M39" s="16"/>
      <c r="N39" s="16"/>
      <c r="O39" s="16"/>
      <c r="P39" s="16"/>
      <c r="Q39" s="16"/>
      <c r="R39" s="16"/>
      <c r="S39" s="16">
        <v>3.7000000000000002E-3</v>
      </c>
      <c r="T39" s="16"/>
      <c r="U39" s="16"/>
      <c r="V39" s="16"/>
      <c r="W39" s="16"/>
      <c r="X39" s="16"/>
    </row>
    <row r="40" spans="1:24" ht="12.75" customHeight="1" x14ac:dyDescent="0.25">
      <c r="A40" s="191" t="s">
        <v>45</v>
      </c>
      <c r="B40" s="187"/>
      <c r="C40" s="188"/>
      <c r="D40" s="16"/>
      <c r="E40" s="16"/>
      <c r="F40" s="16">
        <v>1</v>
      </c>
      <c r="G40" s="16">
        <v>1</v>
      </c>
      <c r="H40" s="16"/>
      <c r="I40" s="16"/>
      <c r="J40" s="16"/>
      <c r="K40" s="53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</row>
    <row r="41" spans="1:24" ht="12.75" customHeight="1" x14ac:dyDescent="0.25">
      <c r="A41" s="191" t="s">
        <v>46</v>
      </c>
      <c r="B41" s="187"/>
      <c r="C41" s="188"/>
      <c r="D41" s="16"/>
      <c r="E41" s="16"/>
      <c r="F41" s="16">
        <v>5</v>
      </c>
      <c r="G41" s="16">
        <v>5</v>
      </c>
      <c r="H41" s="16"/>
      <c r="I41" s="16"/>
      <c r="J41" s="16"/>
      <c r="K41" s="53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</row>
    <row r="42" spans="1:24" ht="11.25" customHeight="1" x14ac:dyDescent="0.25">
      <c r="A42" s="191" t="s">
        <v>47</v>
      </c>
      <c r="B42" s="187"/>
      <c r="C42" s="188"/>
      <c r="D42" s="16"/>
      <c r="E42" s="16"/>
      <c r="F42" s="16">
        <v>5</v>
      </c>
      <c r="G42" s="16">
        <v>5</v>
      </c>
      <c r="H42" s="16"/>
      <c r="I42" s="16"/>
      <c r="J42" s="16"/>
      <c r="K42" s="53"/>
      <c r="L42" s="16"/>
      <c r="M42" s="16"/>
      <c r="N42" s="16"/>
      <c r="O42" s="16"/>
      <c r="P42" s="16">
        <v>3.7000000000000002E-3</v>
      </c>
      <c r="Q42" s="16"/>
      <c r="R42" s="16"/>
      <c r="S42" s="16"/>
      <c r="T42" s="16"/>
      <c r="U42" s="16"/>
      <c r="V42" s="16"/>
      <c r="W42" s="16"/>
      <c r="X42" s="16"/>
    </row>
    <row r="43" spans="1:24" ht="13.5" customHeight="1" x14ac:dyDescent="0.25">
      <c r="A43" s="186" t="s">
        <v>48</v>
      </c>
      <c r="B43" s="192"/>
      <c r="C43" s="193"/>
      <c r="D43" s="16"/>
      <c r="E43" s="16"/>
      <c r="F43" s="16">
        <v>62.5</v>
      </c>
      <c r="G43" s="16">
        <v>50</v>
      </c>
      <c r="H43" s="16"/>
      <c r="I43" s="16"/>
      <c r="J43" s="16"/>
      <c r="K43" s="53"/>
      <c r="L43" s="16"/>
      <c r="M43" s="16"/>
      <c r="N43" s="16"/>
      <c r="O43" s="16"/>
      <c r="P43" s="16"/>
      <c r="Q43" s="16">
        <v>2.2000000000000001E-3</v>
      </c>
      <c r="R43" s="16"/>
      <c r="S43" s="16"/>
      <c r="T43" s="16"/>
      <c r="U43" s="16"/>
      <c r="V43" s="16"/>
      <c r="W43" s="16"/>
      <c r="X43" s="16"/>
    </row>
    <row r="44" spans="1:24" ht="14.25" customHeight="1" x14ac:dyDescent="0.25">
      <c r="A44" s="186" t="s">
        <v>49</v>
      </c>
      <c r="B44" s="192"/>
      <c r="C44" s="193"/>
      <c r="D44" s="16"/>
      <c r="E44" s="16"/>
      <c r="F44" s="17">
        <v>0.02</v>
      </c>
      <c r="G44" s="16">
        <v>0.02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</row>
    <row r="45" spans="1:24" ht="12" customHeight="1" x14ac:dyDescent="0.25">
      <c r="A45" s="191" t="s">
        <v>25</v>
      </c>
      <c r="B45" s="187"/>
      <c r="C45" s="188"/>
      <c r="D45" s="16"/>
      <c r="E45" s="16"/>
      <c r="F45" s="16">
        <v>200</v>
      </c>
      <c r="G45" s="16">
        <v>200</v>
      </c>
      <c r="H45" s="16"/>
      <c r="I45" s="16"/>
      <c r="J45" s="16"/>
      <c r="K45" s="53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</row>
    <row r="46" spans="1:24" x14ac:dyDescent="0.25">
      <c r="A46" s="155" t="s">
        <v>288</v>
      </c>
      <c r="B46" s="156"/>
      <c r="C46" s="157"/>
      <c r="D46" s="15" t="s">
        <v>239</v>
      </c>
      <c r="E46" s="15">
        <v>180</v>
      </c>
      <c r="F46" s="15"/>
      <c r="G46" s="15"/>
      <c r="H46" s="20">
        <v>28.55</v>
      </c>
      <c r="I46" s="20">
        <v>26.74</v>
      </c>
      <c r="J46" s="20">
        <v>45.49</v>
      </c>
      <c r="K46" s="20">
        <v>554.20000000000005</v>
      </c>
      <c r="L46" s="20">
        <v>7.3999999999999996E-2</v>
      </c>
      <c r="M46" s="20">
        <v>0.48</v>
      </c>
      <c r="N46" s="20">
        <v>0</v>
      </c>
      <c r="O46" s="20">
        <v>0.13</v>
      </c>
      <c r="P46" s="57">
        <f>SUM(P48:P54)</f>
        <v>0</v>
      </c>
      <c r="Q46" s="57">
        <f t="shared" ref="Q46:S46" si="7">SUM(Q48:Q54)</f>
        <v>2.5700000000000001E-2</v>
      </c>
      <c r="R46" s="57">
        <f t="shared" si="7"/>
        <v>1.3299999999999999E-2</v>
      </c>
      <c r="S46" s="57">
        <f t="shared" si="7"/>
        <v>0.17299999999999999</v>
      </c>
      <c r="T46" s="20">
        <v>40.47</v>
      </c>
      <c r="U46" s="20">
        <v>293.33</v>
      </c>
      <c r="V46" s="20">
        <v>290.5</v>
      </c>
      <c r="W46" s="20">
        <v>59.71</v>
      </c>
      <c r="X46" s="20">
        <v>4.01</v>
      </c>
    </row>
    <row r="47" spans="1:24" x14ac:dyDescent="0.25">
      <c r="A47" s="155" t="s">
        <v>289</v>
      </c>
      <c r="B47" s="156"/>
      <c r="C47" s="157"/>
      <c r="D47" s="15"/>
      <c r="E47" s="15">
        <v>100</v>
      </c>
      <c r="F47" s="15"/>
      <c r="G47" s="15"/>
      <c r="H47" s="20"/>
      <c r="I47" s="20"/>
      <c r="J47" s="20"/>
      <c r="K47" s="20"/>
      <c r="L47" s="20"/>
      <c r="M47" s="20"/>
      <c r="N47" s="20"/>
      <c r="O47" s="20"/>
      <c r="P47" s="16"/>
      <c r="Q47" s="16"/>
      <c r="R47" s="16"/>
      <c r="S47" s="16"/>
      <c r="T47" s="20"/>
      <c r="U47" s="20"/>
      <c r="V47" s="20"/>
      <c r="W47" s="20"/>
      <c r="X47" s="20"/>
    </row>
    <row r="48" spans="1:24" x14ac:dyDescent="0.25">
      <c r="A48" s="189" t="s">
        <v>216</v>
      </c>
      <c r="B48" s="189"/>
      <c r="C48" s="189"/>
      <c r="D48" s="16"/>
      <c r="E48" s="16"/>
      <c r="F48" s="16">
        <v>220</v>
      </c>
      <c r="G48" s="16">
        <v>162</v>
      </c>
      <c r="H48" s="40"/>
      <c r="I48" s="40"/>
      <c r="J48" s="40"/>
      <c r="K48" s="40"/>
      <c r="L48" s="40"/>
      <c r="M48" s="40"/>
      <c r="N48" s="40"/>
      <c r="O48" s="40"/>
      <c r="P48" s="16"/>
      <c r="Q48" s="16">
        <v>2.4199999999999999E-2</v>
      </c>
      <c r="R48" s="16">
        <v>6.6E-3</v>
      </c>
      <c r="S48" s="16">
        <v>0.1386</v>
      </c>
      <c r="T48" s="40"/>
      <c r="U48" s="40"/>
      <c r="V48" s="40"/>
      <c r="W48" s="40"/>
      <c r="X48" s="40"/>
    </row>
    <row r="49" spans="1:26" x14ac:dyDescent="0.25">
      <c r="A49" s="186" t="s">
        <v>46</v>
      </c>
      <c r="B49" s="187"/>
      <c r="C49" s="188"/>
      <c r="D49" s="16"/>
      <c r="E49" s="16"/>
      <c r="F49" s="16">
        <v>7</v>
      </c>
      <c r="G49" s="16">
        <v>7</v>
      </c>
      <c r="H49" s="40"/>
      <c r="I49" s="40"/>
      <c r="J49" s="40"/>
      <c r="K49" s="40"/>
      <c r="L49" s="40"/>
      <c r="M49" s="40"/>
      <c r="N49" s="40"/>
      <c r="O49" s="40"/>
      <c r="P49" s="15"/>
      <c r="Q49" s="15"/>
      <c r="R49" s="15"/>
      <c r="S49" s="15"/>
      <c r="T49" s="40"/>
      <c r="U49" s="40"/>
      <c r="V49" s="40"/>
      <c r="W49" s="40"/>
      <c r="X49" s="40"/>
    </row>
    <row r="50" spans="1:26" x14ac:dyDescent="0.25">
      <c r="A50" s="186" t="s">
        <v>49</v>
      </c>
      <c r="B50" s="187"/>
      <c r="C50" s="188"/>
      <c r="D50" s="16"/>
      <c r="E50" s="16"/>
      <c r="F50" s="16">
        <v>0.02</v>
      </c>
      <c r="G50" s="16">
        <v>0.02</v>
      </c>
      <c r="H50" s="40"/>
      <c r="I50" s="40"/>
      <c r="J50" s="40"/>
      <c r="K50" s="40"/>
      <c r="L50" s="40"/>
      <c r="M50" s="40"/>
      <c r="N50" s="40"/>
      <c r="O50" s="40"/>
      <c r="P50" s="16"/>
      <c r="Q50" s="16"/>
      <c r="R50" s="16"/>
      <c r="S50" s="16"/>
      <c r="T50" s="40"/>
      <c r="U50" s="40"/>
      <c r="V50" s="40"/>
      <c r="W50" s="40"/>
      <c r="X50" s="40"/>
    </row>
    <row r="51" spans="1:26" x14ac:dyDescent="0.25">
      <c r="A51" s="186" t="s">
        <v>44</v>
      </c>
      <c r="B51" s="187"/>
      <c r="C51" s="188"/>
      <c r="D51" s="16"/>
      <c r="E51" s="16"/>
      <c r="F51" s="16">
        <v>10.8</v>
      </c>
      <c r="G51" s="16">
        <v>9</v>
      </c>
      <c r="H51" s="40"/>
      <c r="I51" s="40"/>
      <c r="J51" s="40"/>
      <c r="K51" s="40"/>
      <c r="L51" s="40"/>
      <c r="M51" s="40"/>
      <c r="N51" s="40"/>
      <c r="O51" s="40"/>
      <c r="P51" s="16"/>
      <c r="Q51" s="16"/>
      <c r="R51" s="16"/>
      <c r="S51" s="16">
        <v>3.3E-3</v>
      </c>
      <c r="T51" s="40"/>
      <c r="U51" s="40"/>
      <c r="V51" s="40"/>
      <c r="W51" s="40"/>
      <c r="X51" s="40"/>
    </row>
    <row r="52" spans="1:26" x14ac:dyDescent="0.25">
      <c r="A52" s="191" t="s">
        <v>75</v>
      </c>
      <c r="B52" s="187"/>
      <c r="C52" s="188"/>
      <c r="D52" s="16"/>
      <c r="E52" s="16"/>
      <c r="F52" s="16">
        <v>61.2</v>
      </c>
      <c r="G52" s="16">
        <v>61.2</v>
      </c>
      <c r="H52" s="40"/>
      <c r="I52" s="40"/>
      <c r="J52" s="40"/>
      <c r="K52" s="40"/>
      <c r="L52" s="40"/>
      <c r="M52" s="40"/>
      <c r="N52" s="40"/>
      <c r="O52" s="40"/>
      <c r="P52" s="16"/>
      <c r="Q52" s="16">
        <v>5.9999999999999995E-4</v>
      </c>
      <c r="R52" s="16">
        <v>6.7000000000000002E-3</v>
      </c>
      <c r="S52" s="16">
        <v>3.0599999999999999E-2</v>
      </c>
      <c r="T52" s="40"/>
      <c r="U52" s="40"/>
      <c r="V52" s="40"/>
      <c r="W52" s="40"/>
      <c r="X52" s="40"/>
    </row>
    <row r="53" spans="1:26" x14ac:dyDescent="0.25">
      <c r="A53" s="191" t="s">
        <v>230</v>
      </c>
      <c r="B53" s="187"/>
      <c r="C53" s="188"/>
      <c r="D53" s="16"/>
      <c r="E53" s="16"/>
      <c r="F53" s="16">
        <v>18</v>
      </c>
      <c r="G53" s="16">
        <v>14.4</v>
      </c>
      <c r="H53" s="40"/>
      <c r="I53" s="40"/>
      <c r="J53" s="40"/>
      <c r="K53" s="40"/>
      <c r="L53" s="40"/>
      <c r="M53" s="40"/>
      <c r="N53" s="40"/>
      <c r="O53" s="40"/>
      <c r="P53" s="16"/>
      <c r="Q53" s="16">
        <v>8.9999999999999998E-4</v>
      </c>
      <c r="R53" s="16"/>
      <c r="S53" s="16">
        <v>5.0000000000000001E-4</v>
      </c>
      <c r="T53" s="40"/>
      <c r="U53" s="40"/>
      <c r="V53" s="40"/>
      <c r="W53" s="40"/>
      <c r="X53" s="40"/>
    </row>
    <row r="54" spans="1:26" x14ac:dyDescent="0.25">
      <c r="A54" s="191" t="s">
        <v>25</v>
      </c>
      <c r="B54" s="187"/>
      <c r="C54" s="188"/>
      <c r="D54" s="16"/>
      <c r="E54" s="16"/>
      <c r="F54" s="16">
        <v>148.80000000000001</v>
      </c>
      <c r="G54" s="16">
        <v>148.80000000000001</v>
      </c>
      <c r="H54" s="40"/>
      <c r="I54" s="40"/>
      <c r="J54" s="40"/>
      <c r="K54" s="77"/>
      <c r="L54" s="40"/>
      <c r="M54" s="40"/>
      <c r="N54" s="40"/>
      <c r="O54" s="40"/>
      <c r="P54" s="16"/>
      <c r="Q54" s="16"/>
      <c r="R54" s="16"/>
      <c r="S54" s="16"/>
      <c r="T54" s="40"/>
      <c r="U54" s="40"/>
      <c r="V54" s="40"/>
      <c r="W54" s="40"/>
      <c r="X54" s="40"/>
    </row>
    <row r="55" spans="1:26" s="5" customFormat="1" x14ac:dyDescent="0.25">
      <c r="A55" s="215" t="s">
        <v>315</v>
      </c>
      <c r="B55" s="216"/>
      <c r="C55" s="217"/>
      <c r="D55" s="24" t="s">
        <v>306</v>
      </c>
      <c r="E55" s="15">
        <v>100</v>
      </c>
      <c r="F55" s="15">
        <v>105.2</v>
      </c>
      <c r="G55" s="15"/>
      <c r="H55" s="15">
        <v>0.7</v>
      </c>
      <c r="I55" s="15">
        <v>0.1</v>
      </c>
      <c r="J55" s="15">
        <v>1.9</v>
      </c>
      <c r="K55" s="150">
        <v>12</v>
      </c>
      <c r="L55" s="15">
        <v>0.04</v>
      </c>
      <c r="M55" s="15">
        <v>4.9000000000000004</v>
      </c>
      <c r="N55" s="15">
        <v>0</v>
      </c>
      <c r="O55" s="15">
        <v>0.02</v>
      </c>
      <c r="P55" s="57">
        <v>0</v>
      </c>
      <c r="Q55" s="57">
        <v>0</v>
      </c>
      <c r="R55" s="57">
        <v>0</v>
      </c>
      <c r="S55" s="57">
        <v>0</v>
      </c>
      <c r="T55" s="15">
        <v>17</v>
      </c>
      <c r="U55" s="15">
        <v>196</v>
      </c>
      <c r="V55" s="15">
        <v>30</v>
      </c>
      <c r="W55" s="15">
        <v>14</v>
      </c>
      <c r="X55" s="15">
        <v>0.5</v>
      </c>
      <c r="Y55"/>
      <c r="Z55"/>
    </row>
    <row r="56" spans="1:26" x14ac:dyDescent="0.25">
      <c r="A56" s="155" t="s">
        <v>116</v>
      </c>
      <c r="B56" s="156"/>
      <c r="C56" s="157"/>
      <c r="D56" s="15" t="s">
        <v>117</v>
      </c>
      <c r="E56" s="15">
        <v>200</v>
      </c>
      <c r="F56" s="15"/>
      <c r="G56" s="15"/>
      <c r="H56" s="15">
        <v>0.66</v>
      </c>
      <c r="I56" s="15">
        <v>0.09</v>
      </c>
      <c r="J56" s="15">
        <v>32.01</v>
      </c>
      <c r="K56" s="54">
        <v>132.80000000000001</v>
      </c>
      <c r="L56" s="15">
        <v>1.6E-2</v>
      </c>
      <c r="M56" s="15">
        <v>0.72</v>
      </c>
      <c r="N56" s="15">
        <v>0</v>
      </c>
      <c r="O56" s="15">
        <v>0.02</v>
      </c>
      <c r="P56" s="20">
        <f>SUM(P57:P60)</f>
        <v>0</v>
      </c>
      <c r="Q56" s="20">
        <f t="shared" ref="Q56:S56" si="8">SUM(Q57:Q60)</f>
        <v>0</v>
      </c>
      <c r="R56" s="20">
        <f t="shared" si="8"/>
        <v>0</v>
      </c>
      <c r="S56" s="20">
        <f t="shared" si="8"/>
        <v>0</v>
      </c>
      <c r="T56" s="15">
        <v>32.479999999999997</v>
      </c>
      <c r="U56" s="15">
        <v>229.8</v>
      </c>
      <c r="V56" s="15">
        <v>23.44</v>
      </c>
      <c r="W56" s="15">
        <v>17.46</v>
      </c>
      <c r="X56" s="15">
        <v>0.69</v>
      </c>
    </row>
    <row r="57" spans="1:26" x14ac:dyDescent="0.25">
      <c r="A57" s="191" t="s">
        <v>118</v>
      </c>
      <c r="B57" s="187"/>
      <c r="C57" s="188"/>
      <c r="D57" s="17"/>
      <c r="E57" s="17"/>
      <c r="F57" s="17">
        <v>20</v>
      </c>
      <c r="G57" s="17">
        <v>20</v>
      </c>
      <c r="H57" s="15"/>
      <c r="I57" s="15"/>
      <c r="J57" s="15"/>
      <c r="K57" s="15"/>
      <c r="L57" s="16"/>
      <c r="M57" s="16"/>
      <c r="N57" s="16"/>
      <c r="O57" s="16"/>
      <c r="P57" s="20"/>
      <c r="Q57" s="20"/>
      <c r="R57" s="20"/>
      <c r="S57" s="20"/>
      <c r="T57" s="16"/>
      <c r="U57" s="16"/>
      <c r="V57" s="16"/>
      <c r="W57" s="16"/>
      <c r="X57" s="16"/>
    </row>
    <row r="58" spans="1:26" x14ac:dyDescent="0.25">
      <c r="A58" s="191" t="s">
        <v>23</v>
      </c>
      <c r="B58" s="187"/>
      <c r="C58" s="188"/>
      <c r="D58" s="17"/>
      <c r="E58" s="17"/>
      <c r="F58" s="17">
        <v>10</v>
      </c>
      <c r="G58" s="17">
        <v>10</v>
      </c>
      <c r="H58" s="15"/>
      <c r="I58" s="15"/>
      <c r="J58" s="15"/>
      <c r="K58" s="15"/>
      <c r="L58" s="16"/>
      <c r="M58" s="16"/>
      <c r="N58" s="16"/>
      <c r="O58" s="16"/>
      <c r="P58" s="20"/>
      <c r="Q58" s="20"/>
      <c r="R58" s="20"/>
      <c r="S58" s="20"/>
      <c r="T58" s="16"/>
      <c r="U58" s="16"/>
      <c r="V58" s="16"/>
      <c r="W58" s="16"/>
      <c r="X58" s="16"/>
    </row>
    <row r="59" spans="1:26" x14ac:dyDescent="0.25">
      <c r="A59" s="191" t="s">
        <v>114</v>
      </c>
      <c r="B59" s="187"/>
      <c r="C59" s="188"/>
      <c r="D59" s="17"/>
      <c r="E59" s="17"/>
      <c r="F59" s="17">
        <v>0.2</v>
      </c>
      <c r="G59" s="17">
        <v>0.2</v>
      </c>
      <c r="H59" s="15"/>
      <c r="I59" s="15"/>
      <c r="J59" s="15"/>
      <c r="K59" s="15"/>
      <c r="L59" s="16"/>
      <c r="M59" s="16"/>
      <c r="N59" s="16"/>
      <c r="O59" s="16"/>
      <c r="P59" s="15"/>
      <c r="Q59" s="15"/>
      <c r="R59" s="15"/>
      <c r="S59" s="15"/>
      <c r="T59" s="16"/>
      <c r="U59" s="16"/>
      <c r="V59" s="16"/>
      <c r="W59" s="16"/>
      <c r="X59" s="16"/>
    </row>
    <row r="60" spans="1:26" x14ac:dyDescent="0.25">
      <c r="A60" s="191" t="s">
        <v>25</v>
      </c>
      <c r="B60" s="187"/>
      <c r="C60" s="188"/>
      <c r="D60" s="17"/>
      <c r="E60" s="17"/>
      <c r="F60" s="17">
        <v>200</v>
      </c>
      <c r="G60" s="17">
        <v>200</v>
      </c>
      <c r="H60" s="15"/>
      <c r="I60" s="15"/>
      <c r="J60" s="15"/>
      <c r="K60" s="15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26" ht="13.5" customHeight="1" x14ac:dyDescent="0.25">
      <c r="A61" s="207" t="s">
        <v>244</v>
      </c>
      <c r="B61" s="208"/>
      <c r="C61" s="209"/>
      <c r="D61" s="15"/>
      <c r="E61" s="15">
        <v>5</v>
      </c>
      <c r="F61" s="57"/>
      <c r="G61" s="47"/>
      <c r="H61" s="15"/>
      <c r="I61" s="15"/>
      <c r="J61" s="15"/>
      <c r="K61" s="54"/>
      <c r="L61" s="16"/>
      <c r="M61" s="16"/>
      <c r="N61" s="16"/>
      <c r="O61" s="16"/>
      <c r="P61" s="16"/>
      <c r="Q61" s="57">
        <v>2.3E-3</v>
      </c>
      <c r="R61" s="16"/>
      <c r="S61" s="16"/>
      <c r="T61" s="16"/>
      <c r="U61" s="16"/>
      <c r="V61" s="16"/>
      <c r="W61" s="16"/>
      <c r="X61" s="16"/>
    </row>
    <row r="62" spans="1:26" ht="12.75" customHeight="1" x14ac:dyDescent="0.25">
      <c r="A62" s="155" t="s">
        <v>30</v>
      </c>
      <c r="B62" s="156"/>
      <c r="C62" s="157"/>
      <c r="D62" s="61"/>
      <c r="E62" s="24">
        <v>90</v>
      </c>
      <c r="F62" s="24">
        <v>90</v>
      </c>
      <c r="G62" s="24"/>
      <c r="H62" s="24">
        <v>7.11</v>
      </c>
      <c r="I62" s="24">
        <v>0.9</v>
      </c>
      <c r="J62" s="24">
        <v>43.47</v>
      </c>
      <c r="K62" s="24">
        <v>211.5</v>
      </c>
      <c r="L62" s="21">
        <v>0.14000000000000001</v>
      </c>
      <c r="M62" s="21">
        <v>0</v>
      </c>
      <c r="N62" s="21">
        <v>0</v>
      </c>
      <c r="O62" s="21">
        <v>0.05</v>
      </c>
      <c r="P62" s="15">
        <v>0</v>
      </c>
      <c r="Q62" s="15">
        <v>5.0000000000000001E-3</v>
      </c>
      <c r="R62" s="15">
        <v>1.9800000000000002E-2</v>
      </c>
      <c r="S62" s="15">
        <v>2.5999999999999999E-2</v>
      </c>
      <c r="T62" s="21">
        <v>20.7</v>
      </c>
      <c r="U62" s="21">
        <v>119.71</v>
      </c>
      <c r="V62" s="21">
        <v>78.3</v>
      </c>
      <c r="W62" s="21">
        <v>29.7</v>
      </c>
      <c r="X62" s="21">
        <v>1.8</v>
      </c>
    </row>
    <row r="63" spans="1:26" x14ac:dyDescent="0.25">
      <c r="A63" s="155" t="s">
        <v>268</v>
      </c>
      <c r="B63" s="156"/>
      <c r="C63" s="157"/>
      <c r="D63" s="16"/>
      <c r="E63" s="15">
        <v>60</v>
      </c>
      <c r="F63" s="15"/>
      <c r="G63" s="15"/>
      <c r="H63" s="20">
        <v>4.62</v>
      </c>
      <c r="I63" s="20">
        <v>0.84</v>
      </c>
      <c r="J63" s="20">
        <v>22.63</v>
      </c>
      <c r="K63" s="126">
        <v>120.65</v>
      </c>
      <c r="L63" s="15">
        <v>0.12</v>
      </c>
      <c r="M63" s="15">
        <v>0</v>
      </c>
      <c r="N63" s="15">
        <v>0</v>
      </c>
      <c r="O63" s="15">
        <v>0.05</v>
      </c>
      <c r="P63" s="57">
        <v>0</v>
      </c>
      <c r="Q63" s="57">
        <v>3.3999999999999998E-3</v>
      </c>
      <c r="R63" s="57">
        <v>0</v>
      </c>
      <c r="S63" s="57">
        <v>0</v>
      </c>
      <c r="T63" s="15">
        <v>9.9</v>
      </c>
      <c r="U63" s="15">
        <v>146.47999999999999</v>
      </c>
      <c r="V63" s="15">
        <v>116.45</v>
      </c>
      <c r="W63" s="15">
        <v>34.21</v>
      </c>
      <c r="X63" s="15">
        <v>2.7</v>
      </c>
    </row>
    <row r="64" spans="1:26" x14ac:dyDescent="0.25">
      <c r="A64" s="155" t="s">
        <v>261</v>
      </c>
      <c r="B64" s="156"/>
      <c r="C64" s="157"/>
      <c r="D64" s="16"/>
      <c r="E64" s="15">
        <f>SUM(E35:E63)</f>
        <v>990</v>
      </c>
      <c r="F64" s="15"/>
      <c r="G64" s="15"/>
      <c r="H64" s="15">
        <f t="shared" ref="H64:O64" si="9">SUM(H35:H63)</f>
        <v>43.394999999999996</v>
      </c>
      <c r="I64" s="15">
        <f t="shared" si="9"/>
        <v>33.620000000000005</v>
      </c>
      <c r="J64" s="15">
        <f t="shared" si="9"/>
        <v>153.39999999999998</v>
      </c>
      <c r="K64" s="15">
        <f t="shared" si="9"/>
        <v>1120.9000000000001</v>
      </c>
      <c r="L64" s="15">
        <f t="shared" si="9"/>
        <v>0.44700000000000001</v>
      </c>
      <c r="M64" s="15">
        <f t="shared" si="9"/>
        <v>21.869999999999997</v>
      </c>
      <c r="N64" s="15">
        <f t="shared" si="9"/>
        <v>0</v>
      </c>
      <c r="O64" s="15">
        <f t="shared" si="9"/>
        <v>0.31699999999999995</v>
      </c>
      <c r="P64" s="21">
        <f>SUM(P63+P62+P61+P56+P55+P46+P35)</f>
        <v>3.7000000000000002E-3</v>
      </c>
      <c r="Q64" s="21">
        <f t="shared" ref="Q64:S64" si="10">SUM(Q63+Q62+Q61+Q56+Q55+Q46+Q35)</f>
        <v>4.0800000000000003E-2</v>
      </c>
      <c r="R64" s="21">
        <f t="shared" si="10"/>
        <v>3.3100000000000004E-2</v>
      </c>
      <c r="S64" s="21">
        <f t="shared" si="10"/>
        <v>0.21509999999999999</v>
      </c>
      <c r="T64" s="15">
        <f>SUM(T35:T63)</f>
        <v>169.79999999999998</v>
      </c>
      <c r="U64" s="15">
        <f>SUM(U35:U63)</f>
        <v>1368.64</v>
      </c>
      <c r="V64" s="15">
        <f>SUM(V35:V63)</f>
        <v>587.69000000000005</v>
      </c>
      <c r="W64" s="15">
        <f>SUM(W35:W63)</f>
        <v>177.2</v>
      </c>
      <c r="X64" s="15">
        <f>SUM(X35:X63)</f>
        <v>10.52</v>
      </c>
    </row>
    <row r="65" spans="1:24" x14ac:dyDescent="0.25">
      <c r="A65" s="250"/>
      <c r="B65" s="250"/>
      <c r="C65" s="250"/>
      <c r="D65" s="300" t="s">
        <v>60</v>
      </c>
      <c r="E65" s="301"/>
      <c r="F65" s="301"/>
      <c r="G65" s="302"/>
      <c r="H65" s="15"/>
      <c r="I65" s="15"/>
      <c r="J65" s="15"/>
      <c r="K65" s="54"/>
      <c r="L65" s="16"/>
      <c r="M65" s="16"/>
      <c r="N65" s="16"/>
      <c r="O65" s="16"/>
      <c r="P65" s="15"/>
      <c r="Q65" s="15"/>
      <c r="R65" s="15"/>
      <c r="S65" s="15"/>
      <c r="T65" s="16"/>
      <c r="U65" s="16"/>
      <c r="V65" s="16"/>
      <c r="W65" s="16"/>
      <c r="X65" s="16"/>
    </row>
    <row r="66" spans="1:24" x14ac:dyDescent="0.25">
      <c r="A66" s="155" t="s">
        <v>332</v>
      </c>
      <c r="B66" s="156"/>
      <c r="C66" s="157"/>
      <c r="D66" s="15" t="s">
        <v>333</v>
      </c>
      <c r="E66" s="15">
        <v>100</v>
      </c>
      <c r="F66" s="15"/>
      <c r="G66" s="15"/>
      <c r="H66" s="15">
        <v>7.28</v>
      </c>
      <c r="I66" s="15">
        <v>12.52</v>
      </c>
      <c r="J66" s="15">
        <v>43.92</v>
      </c>
      <c r="K66" s="154">
        <v>318</v>
      </c>
      <c r="L66" s="15">
        <v>0.12</v>
      </c>
      <c r="M66" s="15">
        <v>0</v>
      </c>
      <c r="N66" s="15">
        <v>4</v>
      </c>
      <c r="O66" s="15">
        <v>0.06</v>
      </c>
      <c r="P66" s="57">
        <f>SUM(P67:P74)</f>
        <v>1.621</v>
      </c>
      <c r="Q66" s="57">
        <f t="shared" ref="Q66:S66" si="11">SUM(Q67:Q74)</f>
        <v>1.7699999999999999E-3</v>
      </c>
      <c r="R66" s="57">
        <f t="shared" si="11"/>
        <v>4.2100000000000002E-3</v>
      </c>
      <c r="S66" s="57">
        <f t="shared" si="11"/>
        <v>1.5799999999999998E-2</v>
      </c>
      <c r="T66" s="15">
        <v>18.600000000000001</v>
      </c>
      <c r="U66" s="15">
        <v>98.8</v>
      </c>
      <c r="V66" s="15">
        <v>64.2</v>
      </c>
      <c r="W66" s="15">
        <v>26.2</v>
      </c>
      <c r="X66" s="15">
        <v>1.2</v>
      </c>
    </row>
    <row r="67" spans="1:24" x14ac:dyDescent="0.25">
      <c r="A67" s="186" t="s">
        <v>54</v>
      </c>
      <c r="B67" s="192"/>
      <c r="C67" s="193"/>
      <c r="D67" s="15"/>
      <c r="E67" s="15"/>
      <c r="F67" s="17">
        <v>64.2</v>
      </c>
      <c r="G67" s="17">
        <v>64.2</v>
      </c>
      <c r="H67" s="15"/>
      <c r="I67" s="15"/>
      <c r="J67" s="15"/>
      <c r="K67" s="154"/>
      <c r="L67" s="16"/>
      <c r="M67" s="16"/>
      <c r="N67" s="16"/>
      <c r="O67" s="16"/>
      <c r="P67" s="16"/>
      <c r="Q67" s="16">
        <v>1.2999999999999999E-3</v>
      </c>
      <c r="R67" s="16">
        <v>3.8E-3</v>
      </c>
      <c r="S67" s="16">
        <v>1.41E-2</v>
      </c>
      <c r="T67" s="16"/>
      <c r="U67" s="16"/>
      <c r="V67" s="16"/>
      <c r="W67" s="16"/>
      <c r="X67" s="16"/>
    </row>
    <row r="68" spans="1:24" x14ac:dyDescent="0.25">
      <c r="A68" s="186" t="s">
        <v>159</v>
      </c>
      <c r="B68" s="192"/>
      <c r="C68" s="193"/>
      <c r="D68" s="15"/>
      <c r="E68" s="15"/>
      <c r="F68" s="17">
        <v>3.4</v>
      </c>
      <c r="G68" s="17">
        <v>3.4</v>
      </c>
      <c r="H68" s="15"/>
      <c r="I68" s="15"/>
      <c r="J68" s="15"/>
      <c r="K68" s="154"/>
      <c r="L68" s="16"/>
      <c r="M68" s="16"/>
      <c r="N68" s="16"/>
      <c r="O68" s="16"/>
      <c r="P68" s="16"/>
      <c r="Q68" s="16">
        <v>6.9999999999999994E-5</v>
      </c>
      <c r="R68" s="16">
        <v>2.0000000000000001E-4</v>
      </c>
      <c r="S68" s="16">
        <v>6.9999999999999999E-4</v>
      </c>
      <c r="T68" s="16"/>
      <c r="U68" s="16"/>
      <c r="V68" s="16"/>
      <c r="W68" s="16"/>
      <c r="X68" s="16"/>
    </row>
    <row r="69" spans="1:24" x14ac:dyDescent="0.25">
      <c r="A69" s="186" t="s">
        <v>23</v>
      </c>
      <c r="B69" s="192"/>
      <c r="C69" s="193"/>
      <c r="D69" s="15"/>
      <c r="E69" s="15"/>
      <c r="F69" s="17">
        <v>11</v>
      </c>
      <c r="G69" s="17">
        <v>11</v>
      </c>
      <c r="H69" s="15"/>
      <c r="I69" s="15"/>
      <c r="J69" s="15"/>
      <c r="K69" s="154"/>
      <c r="L69" s="16"/>
      <c r="M69" s="16"/>
      <c r="N69" s="16"/>
      <c r="O69" s="16"/>
      <c r="P69" s="15"/>
      <c r="Q69" s="15"/>
      <c r="R69" s="15"/>
      <c r="S69" s="15"/>
      <c r="T69" s="16"/>
      <c r="U69" s="16"/>
      <c r="V69" s="16"/>
      <c r="W69" s="16"/>
      <c r="X69" s="16"/>
    </row>
    <row r="70" spans="1:24" x14ac:dyDescent="0.25">
      <c r="A70" s="186" t="s">
        <v>334</v>
      </c>
      <c r="B70" s="192"/>
      <c r="C70" s="193"/>
      <c r="D70" s="15"/>
      <c r="E70" s="15"/>
      <c r="F70" s="17">
        <v>3.2</v>
      </c>
      <c r="G70" s="17">
        <v>3.2</v>
      </c>
      <c r="H70" s="15"/>
      <c r="I70" s="15"/>
      <c r="J70" s="15"/>
      <c r="K70" s="154"/>
      <c r="L70" s="16"/>
      <c r="M70" s="16"/>
      <c r="N70" s="16"/>
      <c r="O70" s="16"/>
      <c r="P70" s="17"/>
      <c r="Q70" s="15"/>
      <c r="R70" s="15"/>
      <c r="S70" s="15"/>
      <c r="T70" s="16"/>
      <c r="U70" s="16"/>
      <c r="V70" s="16"/>
      <c r="W70" s="16"/>
      <c r="X70" s="16"/>
    </row>
    <row r="71" spans="1:24" x14ac:dyDescent="0.25">
      <c r="A71" s="186" t="s">
        <v>66</v>
      </c>
      <c r="B71" s="192"/>
      <c r="C71" s="193"/>
      <c r="D71" s="15"/>
      <c r="E71" s="15"/>
      <c r="F71" s="17">
        <v>14.8</v>
      </c>
      <c r="G71" s="17">
        <v>14.8</v>
      </c>
      <c r="H71" s="15"/>
      <c r="I71" s="15"/>
      <c r="J71" s="15"/>
      <c r="K71" s="154"/>
      <c r="L71" s="16"/>
      <c r="M71" s="16"/>
      <c r="N71" s="16"/>
      <c r="O71" s="16"/>
      <c r="P71" s="16">
        <v>1.58</v>
      </c>
      <c r="Q71" s="16"/>
      <c r="R71" s="16"/>
      <c r="S71" s="16"/>
      <c r="T71" s="16"/>
      <c r="U71" s="16"/>
      <c r="V71" s="16"/>
      <c r="W71" s="16"/>
      <c r="X71" s="16"/>
    </row>
    <row r="72" spans="1:24" x14ac:dyDescent="0.25">
      <c r="A72" s="186" t="s">
        <v>335</v>
      </c>
      <c r="B72" s="192"/>
      <c r="C72" s="193"/>
      <c r="D72" s="15"/>
      <c r="E72" s="15"/>
      <c r="F72" s="17">
        <v>1.9</v>
      </c>
      <c r="G72" s="17">
        <v>1.9</v>
      </c>
      <c r="H72" s="15"/>
      <c r="I72" s="15"/>
      <c r="J72" s="15"/>
      <c r="K72" s="154"/>
      <c r="L72" s="16"/>
      <c r="M72" s="16"/>
      <c r="N72" s="16"/>
      <c r="O72" s="16"/>
      <c r="P72" s="17">
        <v>4.1000000000000002E-2</v>
      </c>
      <c r="Q72" s="16">
        <v>4.0000000000000002E-4</v>
      </c>
      <c r="R72" s="16">
        <v>2.1000000000000001E-4</v>
      </c>
      <c r="S72" s="16">
        <v>1E-3</v>
      </c>
      <c r="T72" s="16"/>
      <c r="U72" s="16"/>
      <c r="V72" s="16"/>
      <c r="W72" s="16"/>
      <c r="X72" s="16"/>
    </row>
    <row r="73" spans="1:24" x14ac:dyDescent="0.25">
      <c r="A73" s="186" t="s">
        <v>69</v>
      </c>
      <c r="B73" s="187"/>
      <c r="C73" s="188"/>
      <c r="D73" s="15"/>
      <c r="E73" s="15"/>
      <c r="F73" s="17">
        <v>0.6</v>
      </c>
      <c r="G73" s="17">
        <v>0.6</v>
      </c>
      <c r="H73" s="15"/>
      <c r="I73" s="15"/>
      <c r="J73" s="15"/>
      <c r="K73" s="154"/>
      <c r="L73" s="16"/>
      <c r="M73" s="16"/>
      <c r="N73" s="16"/>
      <c r="O73" s="16"/>
      <c r="Q73" s="15"/>
      <c r="R73" s="15"/>
      <c r="S73" s="15"/>
      <c r="T73" s="16"/>
      <c r="U73" s="16"/>
      <c r="V73" s="16"/>
      <c r="W73" s="16"/>
      <c r="X73" s="16"/>
    </row>
    <row r="74" spans="1:24" x14ac:dyDescent="0.25">
      <c r="A74" s="186" t="s">
        <v>25</v>
      </c>
      <c r="B74" s="192"/>
      <c r="C74" s="193"/>
      <c r="D74" s="15"/>
      <c r="E74" s="15"/>
      <c r="F74" s="17">
        <v>28.5</v>
      </c>
      <c r="G74" s="17">
        <v>28.5</v>
      </c>
      <c r="H74" s="15"/>
      <c r="I74" s="15"/>
      <c r="J74" s="15"/>
      <c r="K74" s="154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</row>
    <row r="75" spans="1:24" ht="14.25" customHeight="1" x14ac:dyDescent="0.25">
      <c r="A75" s="200" t="s">
        <v>57</v>
      </c>
      <c r="B75" s="201"/>
      <c r="C75" s="202"/>
      <c r="D75" s="55" t="s">
        <v>58</v>
      </c>
      <c r="E75" s="20">
        <v>200</v>
      </c>
      <c r="F75" s="20"/>
      <c r="G75" s="20"/>
      <c r="H75" s="15">
        <v>1</v>
      </c>
      <c r="I75" s="15">
        <v>0</v>
      </c>
      <c r="J75" s="15">
        <v>20.2</v>
      </c>
      <c r="K75" s="15">
        <v>84.8</v>
      </c>
      <c r="L75" s="15">
        <v>0.02</v>
      </c>
      <c r="M75" s="15">
        <v>4</v>
      </c>
      <c r="N75" s="15">
        <v>0</v>
      </c>
      <c r="O75" s="15">
        <v>0.02</v>
      </c>
      <c r="P75" s="57">
        <v>0</v>
      </c>
      <c r="Q75" s="57">
        <v>0</v>
      </c>
      <c r="R75" s="57">
        <v>0</v>
      </c>
      <c r="S75" s="57">
        <v>0</v>
      </c>
      <c r="T75" s="15">
        <v>14</v>
      </c>
      <c r="U75" s="15">
        <v>240</v>
      </c>
      <c r="V75" s="15">
        <v>14</v>
      </c>
      <c r="W75" s="15">
        <v>8</v>
      </c>
      <c r="X75" s="15">
        <v>2.8</v>
      </c>
    </row>
    <row r="76" spans="1:24" x14ac:dyDescent="0.25">
      <c r="A76" s="155" t="s">
        <v>262</v>
      </c>
      <c r="B76" s="156"/>
      <c r="C76" s="157"/>
      <c r="D76" s="16"/>
      <c r="E76" s="15">
        <f>SUM(E75:E75)</f>
        <v>200</v>
      </c>
      <c r="F76" s="15"/>
      <c r="G76" s="15"/>
      <c r="H76" s="15">
        <f t="shared" ref="H76:O76" si="12">SUM(H75:H75)</f>
        <v>1</v>
      </c>
      <c r="I76" s="15">
        <f t="shared" si="12"/>
        <v>0</v>
      </c>
      <c r="J76" s="15">
        <f t="shared" si="12"/>
        <v>20.2</v>
      </c>
      <c r="K76" s="15">
        <f t="shared" si="12"/>
        <v>84.8</v>
      </c>
      <c r="L76" s="15">
        <f t="shared" si="12"/>
        <v>0.02</v>
      </c>
      <c r="M76" s="15">
        <f t="shared" si="12"/>
        <v>4</v>
      </c>
      <c r="N76" s="15">
        <f t="shared" si="12"/>
        <v>0</v>
      </c>
      <c r="O76" s="15">
        <f t="shared" si="12"/>
        <v>0.02</v>
      </c>
      <c r="P76" s="22">
        <f>SUM(P75+P66)</f>
        <v>1.621</v>
      </c>
      <c r="Q76" s="22">
        <f t="shared" ref="Q76:S76" si="13">SUM(Q75+Q66)</f>
        <v>1.7699999999999999E-3</v>
      </c>
      <c r="R76" s="22">
        <f t="shared" si="13"/>
        <v>4.2100000000000002E-3</v>
      </c>
      <c r="S76" s="22">
        <f t="shared" si="13"/>
        <v>1.5799999999999998E-2</v>
      </c>
      <c r="T76" s="15">
        <f>SUM(T75:T75)</f>
        <v>14</v>
      </c>
      <c r="U76" s="15">
        <f>SUM(U75:U75)</f>
        <v>240</v>
      </c>
      <c r="V76" s="15">
        <f>SUM(V75:V75)</f>
        <v>14</v>
      </c>
      <c r="W76" s="15">
        <f>SUM(W75:W75)</f>
        <v>8</v>
      </c>
      <c r="X76" s="15">
        <f>SUM(X75:X75)</f>
        <v>2.8</v>
      </c>
    </row>
    <row r="77" spans="1:24" x14ac:dyDescent="0.25">
      <c r="A77" s="191"/>
      <c r="B77" s="187"/>
      <c r="C77" s="188"/>
      <c r="D77" s="300" t="s">
        <v>70</v>
      </c>
      <c r="E77" s="303"/>
      <c r="F77" s="303"/>
      <c r="G77" s="304"/>
      <c r="H77" s="16"/>
      <c r="I77" s="16"/>
      <c r="J77" s="16"/>
      <c r="K77" s="53"/>
      <c r="L77" s="16"/>
      <c r="M77" s="16"/>
      <c r="N77" s="16"/>
      <c r="O77" s="16"/>
      <c r="P77" s="15"/>
      <c r="Q77" s="15"/>
      <c r="R77" s="15"/>
      <c r="S77" s="15"/>
      <c r="T77" s="16"/>
      <c r="U77" s="16"/>
      <c r="V77" s="16"/>
      <c r="W77" s="16"/>
      <c r="X77" s="16"/>
    </row>
    <row r="78" spans="1:24" s="11" customFormat="1" ht="12" x14ac:dyDescent="0.2">
      <c r="A78" s="194" t="s">
        <v>301</v>
      </c>
      <c r="B78" s="195"/>
      <c r="C78" s="196"/>
      <c r="D78" s="45" t="s">
        <v>291</v>
      </c>
      <c r="E78" s="46">
        <v>120</v>
      </c>
      <c r="F78" s="46"/>
      <c r="G78" s="46">
        <v>100</v>
      </c>
      <c r="H78" s="22">
        <v>12.51</v>
      </c>
      <c r="I78" s="22">
        <v>14.77</v>
      </c>
      <c r="J78" s="22">
        <v>15.01</v>
      </c>
      <c r="K78" s="22">
        <v>243</v>
      </c>
      <c r="L78" s="22">
        <v>0.09</v>
      </c>
      <c r="M78" s="22">
        <v>0.67</v>
      </c>
      <c r="N78" s="22">
        <v>55.65</v>
      </c>
      <c r="O78" s="22">
        <v>0.15</v>
      </c>
      <c r="P78" s="57">
        <f>SUM(P80:P84)</f>
        <v>9.3600000000000003E-2</v>
      </c>
      <c r="Q78" s="57">
        <f t="shared" ref="Q78:S78" si="14">SUM(Q80:Q84)</f>
        <v>6.1999999999999998E-3</v>
      </c>
      <c r="R78" s="57">
        <f t="shared" si="14"/>
        <v>1.7500000000000002E-2</v>
      </c>
      <c r="S78" s="57">
        <f t="shared" si="14"/>
        <v>0.14910000000000001</v>
      </c>
      <c r="T78" s="22">
        <v>56.01</v>
      </c>
      <c r="U78" s="22">
        <v>172</v>
      </c>
      <c r="V78" s="22">
        <v>70.23</v>
      </c>
      <c r="W78" s="22">
        <v>18.12</v>
      </c>
      <c r="X78" s="22">
        <v>1.38</v>
      </c>
    </row>
    <row r="79" spans="1:24" s="11" customFormat="1" ht="12" x14ac:dyDescent="0.2">
      <c r="A79" s="155" t="s">
        <v>264</v>
      </c>
      <c r="B79" s="156"/>
      <c r="C79" s="157"/>
      <c r="D79" s="45"/>
      <c r="E79" s="46"/>
      <c r="F79" s="46"/>
      <c r="G79" s="46"/>
      <c r="H79" s="22"/>
      <c r="I79" s="22"/>
      <c r="J79" s="22"/>
      <c r="K79" s="22"/>
      <c r="L79" s="22"/>
      <c r="M79" s="22"/>
      <c r="N79" s="22"/>
      <c r="O79" s="22"/>
      <c r="P79" s="16"/>
      <c r="Q79" s="16"/>
      <c r="R79" s="16"/>
      <c r="S79" s="16"/>
      <c r="T79" s="22"/>
      <c r="U79" s="22"/>
      <c r="V79" s="22"/>
      <c r="W79" s="22"/>
      <c r="X79" s="22"/>
    </row>
    <row r="80" spans="1:24" s="11" customFormat="1" ht="15.75" customHeight="1" x14ac:dyDescent="0.2">
      <c r="A80" s="191" t="s">
        <v>265</v>
      </c>
      <c r="B80" s="187"/>
      <c r="C80" s="188"/>
      <c r="D80" s="45"/>
      <c r="E80" s="46"/>
      <c r="F80" s="75">
        <v>88.8</v>
      </c>
      <c r="G80" s="75">
        <v>88.8</v>
      </c>
      <c r="H80" s="22"/>
      <c r="I80" s="22"/>
      <c r="J80" s="22"/>
      <c r="K80" s="22"/>
      <c r="L80" s="22"/>
      <c r="M80" s="22"/>
      <c r="N80" s="22"/>
      <c r="O80" s="22"/>
      <c r="P80" s="16"/>
      <c r="Q80" s="16"/>
      <c r="R80" s="16">
        <v>1.24E-2</v>
      </c>
      <c r="S80" s="16">
        <v>0.12429999999999999</v>
      </c>
      <c r="T80" s="22"/>
      <c r="U80" s="22"/>
      <c r="V80" s="22"/>
      <c r="W80" s="22"/>
      <c r="X80" s="22"/>
    </row>
    <row r="81" spans="1:24" s="11" customFormat="1" ht="15" customHeight="1" x14ac:dyDescent="0.2">
      <c r="A81" s="186" t="s">
        <v>50</v>
      </c>
      <c r="B81" s="192"/>
      <c r="C81" s="193"/>
      <c r="D81" s="45"/>
      <c r="E81" s="46"/>
      <c r="F81" s="75">
        <v>21.6</v>
      </c>
      <c r="G81" s="75">
        <v>21.6</v>
      </c>
      <c r="H81" s="22"/>
      <c r="I81" s="22"/>
      <c r="J81" s="22"/>
      <c r="K81" s="22"/>
      <c r="L81" s="22"/>
      <c r="M81" s="22"/>
      <c r="N81" s="22"/>
      <c r="O81" s="22"/>
      <c r="P81" s="16"/>
      <c r="Q81" s="16">
        <v>1.1999999999999999E-3</v>
      </c>
      <c r="R81" s="16">
        <v>4.7000000000000002E-3</v>
      </c>
      <c r="S81" s="16">
        <v>6.1999999999999998E-3</v>
      </c>
      <c r="T81" s="22"/>
      <c r="U81" s="22"/>
      <c r="V81" s="22"/>
      <c r="W81" s="22"/>
      <c r="X81" s="22"/>
    </row>
    <row r="82" spans="1:24" s="11" customFormat="1" ht="15" customHeight="1" x14ac:dyDescent="0.2">
      <c r="A82" s="186" t="s">
        <v>22</v>
      </c>
      <c r="B82" s="192"/>
      <c r="C82" s="193"/>
      <c r="D82" s="45"/>
      <c r="E82" s="46"/>
      <c r="F82" s="75">
        <v>31.2</v>
      </c>
      <c r="G82" s="75">
        <v>31.2</v>
      </c>
      <c r="H82" s="22"/>
      <c r="I82" s="22"/>
      <c r="J82" s="22"/>
      <c r="K82" s="22"/>
      <c r="L82" s="22"/>
      <c r="M82" s="22"/>
      <c r="N82" s="22"/>
      <c r="O82" s="22"/>
      <c r="P82" s="16">
        <v>9.3600000000000003E-2</v>
      </c>
      <c r="Q82" s="16">
        <v>5.0000000000000001E-3</v>
      </c>
      <c r="R82" s="16">
        <v>4.0000000000000002E-4</v>
      </c>
      <c r="S82" s="16">
        <v>1.5599999999999999E-2</v>
      </c>
      <c r="T82" s="22"/>
      <c r="U82" s="22"/>
      <c r="V82" s="22"/>
      <c r="W82" s="22"/>
      <c r="X82" s="22"/>
    </row>
    <row r="83" spans="1:24" s="11" customFormat="1" ht="15" customHeight="1" x14ac:dyDescent="0.2">
      <c r="A83" s="186" t="s">
        <v>85</v>
      </c>
      <c r="B83" s="192"/>
      <c r="C83" s="193"/>
      <c r="D83" s="114"/>
      <c r="E83" s="75"/>
      <c r="F83" s="75">
        <v>12</v>
      </c>
      <c r="G83" s="75">
        <v>12</v>
      </c>
      <c r="H83" s="22"/>
      <c r="I83" s="22"/>
      <c r="J83" s="22"/>
      <c r="K83" s="22"/>
      <c r="L83" s="22"/>
      <c r="M83" s="22"/>
      <c r="N83" s="22"/>
      <c r="O83" s="22"/>
      <c r="P83" s="16"/>
      <c r="Q83" s="16"/>
      <c r="R83" s="16"/>
      <c r="S83" s="16">
        <v>3.0000000000000001E-3</v>
      </c>
      <c r="T83" s="22"/>
      <c r="U83" s="22"/>
      <c r="V83" s="22"/>
      <c r="W83" s="22"/>
      <c r="X83" s="22"/>
    </row>
    <row r="84" spans="1:24" s="11" customFormat="1" ht="12.75" customHeight="1" x14ac:dyDescent="0.2">
      <c r="A84" s="186" t="s">
        <v>46</v>
      </c>
      <c r="B84" s="192"/>
      <c r="C84" s="193"/>
      <c r="D84" s="114"/>
      <c r="E84" s="75"/>
      <c r="F84" s="75">
        <v>7</v>
      </c>
      <c r="G84" s="75">
        <v>7</v>
      </c>
      <c r="H84" s="22"/>
      <c r="I84" s="22"/>
      <c r="J84" s="22"/>
      <c r="K84" s="22"/>
      <c r="L84" s="22"/>
      <c r="M84" s="22"/>
      <c r="N84" s="22"/>
      <c r="O84" s="22"/>
      <c r="P84" s="16"/>
      <c r="Q84" s="16"/>
      <c r="R84" s="16"/>
      <c r="S84" s="16"/>
      <c r="T84" s="22"/>
      <c r="U84" s="22"/>
      <c r="V84" s="22"/>
      <c r="W84" s="22"/>
      <c r="X84" s="22"/>
    </row>
    <row r="85" spans="1:24" x14ac:dyDescent="0.25">
      <c r="A85" s="155" t="s">
        <v>51</v>
      </c>
      <c r="B85" s="156"/>
      <c r="C85" s="157"/>
      <c r="D85" s="15" t="s">
        <v>52</v>
      </c>
      <c r="E85" s="20">
        <v>20</v>
      </c>
      <c r="F85" s="40"/>
      <c r="G85" s="40"/>
      <c r="H85" s="20">
        <v>0.28000000000000003</v>
      </c>
      <c r="I85" s="20">
        <v>1</v>
      </c>
      <c r="J85" s="20">
        <v>1.17</v>
      </c>
      <c r="K85" s="70">
        <v>14.82</v>
      </c>
      <c r="L85" s="20">
        <v>4.0000000000000001E-3</v>
      </c>
      <c r="M85" s="20">
        <v>8.0000000000000002E-3</v>
      </c>
      <c r="N85" s="20">
        <v>6.76</v>
      </c>
      <c r="O85" s="20">
        <v>6.0000000000000001E-3</v>
      </c>
      <c r="P85" s="57">
        <f>SUM(P86:P88)</f>
        <v>3.7000000000000002E-3</v>
      </c>
      <c r="Q85" s="57">
        <f t="shared" ref="Q85:S85" si="15">SUM(Q86:Q88)</f>
        <v>3.0000000000000001E-5</v>
      </c>
      <c r="R85" s="57">
        <f t="shared" si="15"/>
        <v>9.0000000000000006E-5</v>
      </c>
      <c r="S85" s="57">
        <f t="shared" si="15"/>
        <v>1E-4</v>
      </c>
      <c r="T85" s="20">
        <v>5.46</v>
      </c>
      <c r="U85" s="20">
        <v>7.88</v>
      </c>
      <c r="V85" s="20">
        <v>4.55</v>
      </c>
      <c r="W85" s="20">
        <v>1.06</v>
      </c>
      <c r="X85" s="20">
        <v>0.04</v>
      </c>
    </row>
    <row r="86" spans="1:24" x14ac:dyDescent="0.25">
      <c r="A86" s="186" t="s">
        <v>53</v>
      </c>
      <c r="B86" s="192"/>
      <c r="C86" s="193"/>
      <c r="D86" s="15"/>
      <c r="E86" s="20"/>
      <c r="F86" s="40">
        <v>5</v>
      </c>
      <c r="G86" s="40">
        <v>5</v>
      </c>
      <c r="H86" s="20"/>
      <c r="I86" s="20"/>
      <c r="J86" s="20"/>
      <c r="K86" s="70"/>
      <c r="L86" s="20"/>
      <c r="M86" s="20"/>
      <c r="N86" s="20"/>
      <c r="O86" s="20"/>
      <c r="P86" s="118">
        <v>3.7000000000000002E-3</v>
      </c>
      <c r="Q86" s="20"/>
      <c r="R86" s="20"/>
      <c r="S86" s="20"/>
      <c r="T86" s="20"/>
      <c r="U86" s="20"/>
      <c r="V86" s="20"/>
      <c r="W86" s="20"/>
      <c r="X86" s="20"/>
    </row>
    <row r="87" spans="1:24" x14ac:dyDescent="0.25">
      <c r="A87" s="186" t="s">
        <v>54</v>
      </c>
      <c r="B87" s="192"/>
      <c r="C87" s="193"/>
      <c r="D87" s="15"/>
      <c r="E87" s="20"/>
      <c r="F87" s="40">
        <v>1.5</v>
      </c>
      <c r="G87" s="40">
        <v>1.5</v>
      </c>
      <c r="H87" s="20"/>
      <c r="I87" s="20"/>
      <c r="J87" s="20"/>
      <c r="K87" s="70"/>
      <c r="L87" s="20"/>
      <c r="M87" s="20"/>
      <c r="N87" s="20"/>
      <c r="O87" s="20"/>
      <c r="P87" s="20"/>
      <c r="Q87" s="118">
        <v>3.0000000000000001E-5</v>
      </c>
      <c r="R87" s="118">
        <v>9.0000000000000006E-5</v>
      </c>
      <c r="S87" s="147">
        <v>1E-4</v>
      </c>
      <c r="T87" s="20"/>
      <c r="U87" s="20"/>
      <c r="V87" s="20"/>
      <c r="W87" s="20"/>
      <c r="X87" s="20"/>
    </row>
    <row r="88" spans="1:24" x14ac:dyDescent="0.25">
      <c r="A88" s="186" t="s">
        <v>25</v>
      </c>
      <c r="B88" s="192"/>
      <c r="C88" s="193"/>
      <c r="D88" s="15"/>
      <c r="E88" s="20"/>
      <c r="F88" s="40">
        <v>15</v>
      </c>
      <c r="G88" s="40">
        <v>15</v>
      </c>
      <c r="H88" s="20"/>
      <c r="I88" s="20"/>
      <c r="J88" s="20"/>
      <c r="K88" s="7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</row>
    <row r="89" spans="1:24" x14ac:dyDescent="0.25">
      <c r="A89" s="250" t="s">
        <v>110</v>
      </c>
      <c r="B89" s="250"/>
      <c r="C89" s="250"/>
      <c r="D89" s="15" t="s">
        <v>224</v>
      </c>
      <c r="E89" s="15">
        <v>180</v>
      </c>
      <c r="F89" s="15"/>
      <c r="G89" s="15"/>
      <c r="H89" s="15">
        <v>4.03</v>
      </c>
      <c r="I89" s="15">
        <v>9.08</v>
      </c>
      <c r="J89" s="15">
        <v>27.12</v>
      </c>
      <c r="K89" s="15">
        <v>216.96</v>
      </c>
      <c r="L89" s="15">
        <v>0.2</v>
      </c>
      <c r="M89" s="15">
        <v>28</v>
      </c>
      <c r="N89" s="15">
        <v>0</v>
      </c>
      <c r="O89" s="15">
        <v>0.12</v>
      </c>
      <c r="P89" s="15">
        <f>SUM(P91:P94)</f>
        <v>0</v>
      </c>
      <c r="Q89" s="15">
        <f>SUM(Q91:Q94)</f>
        <v>9.9000000000000008E-3</v>
      </c>
      <c r="R89" s="15">
        <f>SUM(R91:R94)</f>
        <v>0</v>
      </c>
      <c r="S89" s="15">
        <f>SUM(S91:S94)</f>
        <v>8.5699999999999998E-2</v>
      </c>
      <c r="T89" s="15">
        <v>35.51</v>
      </c>
      <c r="U89" s="15">
        <v>918.67</v>
      </c>
      <c r="V89" s="15">
        <v>118.97</v>
      </c>
      <c r="W89" s="15">
        <v>40.49</v>
      </c>
      <c r="X89" s="15">
        <v>1.73</v>
      </c>
    </row>
    <row r="90" spans="1:24" x14ac:dyDescent="0.25">
      <c r="A90" s="155" t="s">
        <v>290</v>
      </c>
      <c r="B90" s="156"/>
      <c r="C90" s="157"/>
      <c r="D90" s="15"/>
      <c r="E90" s="15">
        <v>15</v>
      </c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6"/>
      <c r="T90" s="15"/>
      <c r="U90" s="15"/>
      <c r="V90" s="15"/>
      <c r="W90" s="15"/>
      <c r="X90" s="15"/>
    </row>
    <row r="91" spans="1:24" x14ac:dyDescent="0.25">
      <c r="A91" s="228" t="s">
        <v>42</v>
      </c>
      <c r="B91" s="228"/>
      <c r="C91" s="228"/>
      <c r="D91" s="16"/>
      <c r="E91" s="16"/>
      <c r="F91" s="16">
        <v>248.4</v>
      </c>
      <c r="G91" s="16">
        <v>185.4</v>
      </c>
      <c r="H91" s="16"/>
      <c r="I91" s="16"/>
      <c r="J91" s="16"/>
      <c r="K91" s="16"/>
      <c r="L91" s="16"/>
      <c r="M91" s="16"/>
      <c r="N91" s="16"/>
      <c r="O91" s="16"/>
      <c r="P91" s="15"/>
      <c r="Q91" s="16">
        <v>9.9000000000000008E-3</v>
      </c>
      <c r="R91" s="16"/>
      <c r="S91" s="16">
        <v>7.4499999999999997E-2</v>
      </c>
      <c r="T91" s="16"/>
      <c r="U91" s="16"/>
      <c r="V91" s="16"/>
      <c r="W91" s="16"/>
      <c r="X91" s="16"/>
    </row>
    <row r="92" spans="1:24" x14ac:dyDescent="0.25">
      <c r="A92" s="186" t="s">
        <v>25</v>
      </c>
      <c r="B92" s="192"/>
      <c r="C92" s="193"/>
      <c r="D92" s="16"/>
      <c r="E92" s="16"/>
      <c r="F92" s="16">
        <v>110.9</v>
      </c>
      <c r="G92" s="16">
        <v>110.9</v>
      </c>
      <c r="H92" s="16"/>
      <c r="I92" s="16"/>
      <c r="J92" s="16"/>
      <c r="K92" s="16"/>
      <c r="L92" s="16"/>
      <c r="M92" s="16"/>
      <c r="N92" s="16"/>
      <c r="O92" s="16"/>
      <c r="P92" s="15"/>
      <c r="Q92" s="15"/>
      <c r="R92" s="15"/>
      <c r="S92" s="15"/>
      <c r="T92" s="16"/>
      <c r="U92" s="16"/>
      <c r="V92" s="16"/>
      <c r="W92" s="16"/>
      <c r="X92" s="16"/>
    </row>
    <row r="93" spans="1:24" x14ac:dyDescent="0.25">
      <c r="A93" s="222" t="s">
        <v>44</v>
      </c>
      <c r="B93" s="222"/>
      <c r="C93" s="222"/>
      <c r="D93" s="16"/>
      <c r="E93" s="16"/>
      <c r="F93" s="16">
        <v>36</v>
      </c>
      <c r="G93" s="16">
        <v>30</v>
      </c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>
        <v>1.12E-2</v>
      </c>
      <c r="T93" s="16"/>
      <c r="U93" s="16"/>
      <c r="V93" s="16"/>
      <c r="W93" s="16"/>
      <c r="X93" s="16"/>
    </row>
    <row r="94" spans="1:24" x14ac:dyDescent="0.25">
      <c r="A94" s="222" t="s">
        <v>46</v>
      </c>
      <c r="B94" s="222"/>
      <c r="C94" s="222"/>
      <c r="D94" s="16"/>
      <c r="E94" s="16"/>
      <c r="F94" s="16">
        <v>5</v>
      </c>
      <c r="G94" s="16">
        <v>5</v>
      </c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</row>
    <row r="95" spans="1:24" x14ac:dyDescent="0.25">
      <c r="A95" s="155" t="s">
        <v>186</v>
      </c>
      <c r="B95" s="156"/>
      <c r="C95" s="157"/>
      <c r="D95" s="18"/>
      <c r="E95" s="18">
        <v>100</v>
      </c>
      <c r="F95" s="18">
        <v>103</v>
      </c>
      <c r="G95" s="18">
        <v>100</v>
      </c>
      <c r="H95" s="18">
        <v>1.9</v>
      </c>
      <c r="I95" s="18">
        <v>8.9</v>
      </c>
      <c r="J95" s="18">
        <v>7.7</v>
      </c>
      <c r="K95" s="18">
        <v>119</v>
      </c>
      <c r="L95" s="15">
        <v>0.02</v>
      </c>
      <c r="M95" s="15">
        <v>7</v>
      </c>
      <c r="N95" s="15">
        <v>153</v>
      </c>
      <c r="O95" s="15">
        <v>0.05</v>
      </c>
      <c r="P95" s="15">
        <v>0</v>
      </c>
      <c r="Q95" s="15">
        <v>0</v>
      </c>
      <c r="R95" s="15">
        <v>0</v>
      </c>
      <c r="S95" s="15">
        <v>0</v>
      </c>
      <c r="T95" s="15">
        <v>41</v>
      </c>
      <c r="U95" s="15">
        <v>315</v>
      </c>
      <c r="V95" s="15">
        <v>37</v>
      </c>
      <c r="W95" s="15">
        <v>15</v>
      </c>
      <c r="X95" s="15">
        <v>0.7</v>
      </c>
    </row>
    <row r="96" spans="1:24" x14ac:dyDescent="0.25">
      <c r="A96" s="155" t="s">
        <v>187</v>
      </c>
      <c r="B96" s="156"/>
      <c r="C96" s="157"/>
      <c r="D96" s="18"/>
      <c r="E96" s="18"/>
      <c r="F96" s="18"/>
      <c r="G96" s="18"/>
      <c r="H96" s="18"/>
      <c r="I96" s="18"/>
      <c r="J96" s="18"/>
      <c r="K96" s="18"/>
      <c r="L96" s="15"/>
      <c r="M96" s="16"/>
      <c r="N96" s="16"/>
      <c r="O96" s="16"/>
      <c r="P96" s="15"/>
      <c r="Q96" s="15"/>
      <c r="R96" s="15"/>
      <c r="S96" s="15"/>
      <c r="T96" s="16"/>
      <c r="U96" s="16"/>
      <c r="V96" s="16"/>
      <c r="W96" s="16"/>
      <c r="X96" s="16"/>
    </row>
    <row r="97" spans="1:24" ht="16.5" customHeight="1" x14ac:dyDescent="0.25">
      <c r="A97" s="194" t="s">
        <v>136</v>
      </c>
      <c r="B97" s="195"/>
      <c r="C97" s="196"/>
      <c r="D97" s="45" t="s">
        <v>137</v>
      </c>
      <c r="E97" s="46">
        <v>200</v>
      </c>
      <c r="F97" s="69"/>
      <c r="G97" s="85"/>
      <c r="H97" s="10">
        <v>1.52</v>
      </c>
      <c r="I97" s="10">
        <v>1.35</v>
      </c>
      <c r="J97" s="10">
        <v>15.9</v>
      </c>
      <c r="K97" s="13">
        <v>81</v>
      </c>
      <c r="L97" s="20">
        <v>0.04</v>
      </c>
      <c r="M97" s="20">
        <v>1.33</v>
      </c>
      <c r="N97" s="20">
        <v>10</v>
      </c>
      <c r="O97" s="20">
        <v>0.16</v>
      </c>
      <c r="P97" s="15">
        <f>SUM(P98:P101)</f>
        <v>0.15</v>
      </c>
      <c r="Q97" s="15">
        <f t="shared" ref="Q97:S97" si="16">SUM(Q98:Q101)</f>
        <v>8.0000000000000002E-3</v>
      </c>
      <c r="R97" s="15">
        <f t="shared" si="16"/>
        <v>6.9999999999999999E-4</v>
      </c>
      <c r="S97" s="15">
        <f t="shared" si="16"/>
        <v>2.5500000000000002E-2</v>
      </c>
      <c r="T97" s="20">
        <v>126.6</v>
      </c>
      <c r="U97" s="20">
        <v>154.6</v>
      </c>
      <c r="V97" s="20">
        <v>92.8</v>
      </c>
      <c r="W97" s="20">
        <v>15.4</v>
      </c>
      <c r="X97" s="20">
        <v>0.41</v>
      </c>
    </row>
    <row r="98" spans="1:24" ht="13.5" customHeight="1" x14ac:dyDescent="0.25">
      <c r="A98" s="249" t="s">
        <v>22</v>
      </c>
      <c r="B98" s="223"/>
      <c r="C98" s="224"/>
      <c r="D98" s="86"/>
      <c r="E98" s="87"/>
      <c r="F98" s="75">
        <v>50</v>
      </c>
      <c r="G98" s="75">
        <v>50</v>
      </c>
      <c r="H98" s="19"/>
      <c r="I98" s="19"/>
      <c r="J98" s="19"/>
      <c r="K98" s="19"/>
      <c r="L98" s="19"/>
      <c r="M98" s="88"/>
      <c r="N98" s="19"/>
      <c r="O98" s="19"/>
      <c r="P98" s="17">
        <v>0.15</v>
      </c>
      <c r="Q98" s="17">
        <v>8.0000000000000002E-3</v>
      </c>
      <c r="R98" s="17">
        <v>6.9999999999999999E-4</v>
      </c>
      <c r="S98" s="17">
        <v>2.5000000000000001E-2</v>
      </c>
      <c r="T98" s="19"/>
      <c r="U98" s="19"/>
      <c r="V98" s="19"/>
      <c r="W98" s="19"/>
      <c r="X98" s="19"/>
    </row>
    <row r="99" spans="1:24" ht="13.5" customHeight="1" x14ac:dyDescent="0.25">
      <c r="A99" s="180" t="s">
        <v>29</v>
      </c>
      <c r="B99" s="181"/>
      <c r="C99" s="182"/>
      <c r="D99" s="86"/>
      <c r="E99" s="87"/>
      <c r="F99" s="75">
        <v>0.5</v>
      </c>
      <c r="G99" s="75">
        <v>0.5</v>
      </c>
      <c r="H99" s="19"/>
      <c r="I99" s="19"/>
      <c r="J99" s="19"/>
      <c r="K99" s="19"/>
      <c r="L99" s="19"/>
      <c r="M99" s="19"/>
      <c r="N99" s="19"/>
      <c r="O99" s="19"/>
      <c r="P99" s="17"/>
      <c r="Q99" s="17"/>
      <c r="R99" s="17"/>
      <c r="S99" s="16">
        <v>5.0000000000000001E-4</v>
      </c>
      <c r="T99" s="19"/>
      <c r="U99" s="19"/>
      <c r="V99" s="19"/>
      <c r="W99" s="19"/>
      <c r="X99" s="19"/>
    </row>
    <row r="100" spans="1:24" ht="12.75" customHeight="1" x14ac:dyDescent="0.25">
      <c r="A100" s="180" t="s">
        <v>23</v>
      </c>
      <c r="B100" s="181"/>
      <c r="C100" s="182"/>
      <c r="D100" s="86"/>
      <c r="E100" s="87"/>
      <c r="F100" s="75">
        <v>10</v>
      </c>
      <c r="G100" s="75">
        <v>10</v>
      </c>
      <c r="H100" s="19"/>
      <c r="I100" s="19"/>
      <c r="J100" s="19"/>
      <c r="K100" s="19"/>
      <c r="L100" s="19"/>
      <c r="M100" s="19"/>
      <c r="N100" s="19"/>
      <c r="O100" s="19"/>
      <c r="P100" s="16"/>
      <c r="Q100" s="16"/>
      <c r="R100" s="16"/>
      <c r="S100" s="16"/>
      <c r="T100" s="19"/>
      <c r="U100" s="19"/>
      <c r="V100" s="19"/>
      <c r="W100" s="19"/>
      <c r="X100" s="19"/>
    </row>
    <row r="101" spans="1:24" ht="12.75" customHeight="1" x14ac:dyDescent="0.25">
      <c r="A101" s="249" t="s">
        <v>25</v>
      </c>
      <c r="B101" s="223"/>
      <c r="C101" s="224"/>
      <c r="D101" s="86"/>
      <c r="E101" s="87"/>
      <c r="F101" s="75">
        <v>100</v>
      </c>
      <c r="G101" s="75">
        <v>100</v>
      </c>
      <c r="H101" s="19"/>
      <c r="I101" s="19"/>
      <c r="J101" s="19"/>
      <c r="K101" s="19"/>
      <c r="L101" s="19"/>
      <c r="M101" s="19"/>
      <c r="N101" s="19"/>
      <c r="O101" s="19"/>
      <c r="P101" s="16"/>
      <c r="Q101" s="16"/>
      <c r="R101" s="16"/>
      <c r="S101" s="16"/>
      <c r="T101" s="19"/>
      <c r="U101" s="19"/>
      <c r="V101" s="19"/>
      <c r="W101" s="19"/>
      <c r="X101" s="19"/>
    </row>
    <row r="102" spans="1:24" ht="16.5" customHeight="1" x14ac:dyDescent="0.25">
      <c r="A102" s="200" t="s">
        <v>211</v>
      </c>
      <c r="B102" s="201"/>
      <c r="C102" s="202"/>
      <c r="D102" s="18" t="s">
        <v>214</v>
      </c>
      <c r="E102" s="18">
        <v>10</v>
      </c>
      <c r="F102" s="10"/>
      <c r="G102" s="10"/>
      <c r="H102" s="18">
        <v>0.08</v>
      </c>
      <c r="I102" s="18">
        <v>7.25</v>
      </c>
      <c r="J102" s="18">
        <v>0.13</v>
      </c>
      <c r="K102" s="48">
        <v>66</v>
      </c>
      <c r="L102" s="15">
        <v>0</v>
      </c>
      <c r="M102" s="15">
        <v>0</v>
      </c>
      <c r="N102" s="15">
        <v>40</v>
      </c>
      <c r="O102" s="15">
        <v>0.01</v>
      </c>
      <c r="P102" s="57">
        <v>0.15</v>
      </c>
      <c r="Q102" s="57">
        <v>1E-3</v>
      </c>
      <c r="R102" s="57">
        <v>0</v>
      </c>
      <c r="S102" s="57">
        <v>0</v>
      </c>
      <c r="T102" s="15">
        <v>2.4</v>
      </c>
      <c r="U102" s="15">
        <v>3</v>
      </c>
      <c r="V102" s="15">
        <v>3</v>
      </c>
      <c r="W102" s="15">
        <v>0</v>
      </c>
      <c r="X102" s="15">
        <v>0.02</v>
      </c>
    </row>
    <row r="103" spans="1:24" ht="13.5" customHeight="1" x14ac:dyDescent="0.25">
      <c r="A103" s="155" t="s">
        <v>30</v>
      </c>
      <c r="B103" s="156"/>
      <c r="C103" s="157"/>
      <c r="D103" s="43"/>
      <c r="E103" s="18">
        <v>50</v>
      </c>
      <c r="F103" s="18"/>
      <c r="G103" s="18"/>
      <c r="H103" s="20">
        <v>3.95</v>
      </c>
      <c r="I103" s="20">
        <v>0.5</v>
      </c>
      <c r="J103" s="20">
        <v>24.15</v>
      </c>
      <c r="K103" s="126">
        <v>117.15</v>
      </c>
      <c r="L103" s="15">
        <v>0.08</v>
      </c>
      <c r="M103" s="15">
        <v>0</v>
      </c>
      <c r="N103" s="15">
        <v>0</v>
      </c>
      <c r="O103" s="15">
        <v>0.03</v>
      </c>
      <c r="P103" s="57">
        <v>0</v>
      </c>
      <c r="Q103" s="57">
        <v>2.8000000000000001E-2</v>
      </c>
      <c r="R103" s="57">
        <v>1.0999999999999999E-2</v>
      </c>
      <c r="S103" s="57">
        <v>1.44E-2</v>
      </c>
      <c r="T103" s="15">
        <v>11.5</v>
      </c>
      <c r="U103" s="15">
        <v>66.5</v>
      </c>
      <c r="V103" s="15">
        <v>43.5</v>
      </c>
      <c r="W103" s="15">
        <v>16.5</v>
      </c>
      <c r="X103" s="15">
        <v>1</v>
      </c>
    </row>
    <row r="104" spans="1:24" x14ac:dyDescent="0.25">
      <c r="A104" s="155" t="s">
        <v>268</v>
      </c>
      <c r="B104" s="156"/>
      <c r="C104" s="157"/>
      <c r="D104" s="16"/>
      <c r="E104" s="15">
        <v>30</v>
      </c>
      <c r="F104" s="15"/>
      <c r="G104" s="15"/>
      <c r="H104" s="20">
        <v>2.2999999999999998</v>
      </c>
      <c r="I104" s="20">
        <v>0.42</v>
      </c>
      <c r="J104" s="20">
        <v>11.31</v>
      </c>
      <c r="K104" s="126">
        <v>60.31</v>
      </c>
      <c r="L104" s="15">
        <v>0.06</v>
      </c>
      <c r="M104" s="15">
        <v>0</v>
      </c>
      <c r="N104" s="15">
        <v>0</v>
      </c>
      <c r="O104" s="15">
        <v>2.7E-2</v>
      </c>
      <c r="P104" s="15">
        <v>0</v>
      </c>
      <c r="Q104" s="15">
        <v>1.6999999999999999E-3</v>
      </c>
      <c r="R104" s="15">
        <v>0</v>
      </c>
      <c r="S104" s="15">
        <v>0</v>
      </c>
      <c r="T104" s="15">
        <v>9.9</v>
      </c>
      <c r="U104" s="15">
        <v>73.2</v>
      </c>
      <c r="V104" s="15">
        <v>58.2</v>
      </c>
      <c r="W104" s="15">
        <v>17.100000000000001</v>
      </c>
      <c r="X104" s="15">
        <v>1.35</v>
      </c>
    </row>
    <row r="105" spans="1:24" x14ac:dyDescent="0.25">
      <c r="A105" s="155" t="s">
        <v>270</v>
      </c>
      <c r="B105" s="156"/>
      <c r="C105" s="157"/>
      <c r="D105" s="72"/>
      <c r="E105" s="22">
        <f>SUM(E78:E104)</f>
        <v>725</v>
      </c>
      <c r="F105" s="22"/>
      <c r="G105" s="22"/>
      <c r="H105" s="22">
        <f t="shared" ref="H105:X105" si="17">SUM(H78:H104)</f>
        <v>26.569999999999997</v>
      </c>
      <c r="I105" s="22">
        <f t="shared" si="17"/>
        <v>43.27</v>
      </c>
      <c r="J105" s="22">
        <f t="shared" si="17"/>
        <v>102.49000000000001</v>
      </c>
      <c r="K105" s="22">
        <f t="shared" si="17"/>
        <v>918.24</v>
      </c>
      <c r="L105" s="22">
        <f t="shared" si="17"/>
        <v>0.49400000000000005</v>
      </c>
      <c r="M105" s="22">
        <f t="shared" si="17"/>
        <v>37.007999999999996</v>
      </c>
      <c r="N105" s="22">
        <f t="shared" si="17"/>
        <v>265.40999999999997</v>
      </c>
      <c r="O105" s="22">
        <f t="shared" si="17"/>
        <v>0.55300000000000005</v>
      </c>
      <c r="P105" s="15">
        <f>SUM(P104+P103+P102+P97+P89+P85+P78)</f>
        <v>0.39729999999999999</v>
      </c>
      <c r="Q105" s="15">
        <f t="shared" ref="Q105:S105" si="18">SUM(Q104+Q103+Q102+Q97+Q89+Q85+Q78)</f>
        <v>5.4829999999999997E-2</v>
      </c>
      <c r="R105" s="15">
        <f t="shared" si="18"/>
        <v>2.929E-2</v>
      </c>
      <c r="S105" s="15">
        <f t="shared" si="18"/>
        <v>0.27479999999999999</v>
      </c>
      <c r="T105" s="22">
        <f t="shared" si="17"/>
        <v>288.37999999999994</v>
      </c>
      <c r="U105" s="22">
        <f t="shared" si="17"/>
        <v>1710.85</v>
      </c>
      <c r="V105" s="22">
        <f t="shared" si="17"/>
        <v>428.25</v>
      </c>
      <c r="W105" s="22">
        <f t="shared" si="17"/>
        <v>123.67000000000002</v>
      </c>
      <c r="X105" s="22">
        <f t="shared" si="17"/>
        <v>6.629999999999999</v>
      </c>
    </row>
    <row r="106" spans="1:24" ht="12.75" customHeight="1" x14ac:dyDescent="0.25">
      <c r="A106" s="191"/>
      <c r="B106" s="187"/>
      <c r="C106" s="188"/>
      <c r="D106" s="197" t="s">
        <v>70</v>
      </c>
      <c r="E106" s="213"/>
      <c r="F106" s="213"/>
      <c r="G106" s="214"/>
      <c r="H106" s="16"/>
      <c r="I106" s="16"/>
      <c r="J106" s="16"/>
      <c r="K106" s="53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ht="13.5" customHeight="1" x14ac:dyDescent="0.25">
      <c r="A107" s="250" t="s">
        <v>61</v>
      </c>
      <c r="B107" s="250"/>
      <c r="C107" s="250"/>
      <c r="D107" s="15" t="s">
        <v>62</v>
      </c>
      <c r="E107" s="15">
        <v>200</v>
      </c>
      <c r="F107" s="15">
        <v>207</v>
      </c>
      <c r="G107" s="15">
        <v>200</v>
      </c>
      <c r="H107" s="18">
        <v>5.8</v>
      </c>
      <c r="I107" s="18">
        <v>5</v>
      </c>
      <c r="J107" s="18">
        <v>8</v>
      </c>
      <c r="K107" s="48">
        <v>100</v>
      </c>
      <c r="L107" s="15">
        <v>0.08</v>
      </c>
      <c r="M107" s="15">
        <v>1.4</v>
      </c>
      <c r="N107" s="15">
        <v>40</v>
      </c>
      <c r="O107" s="15">
        <v>0.34</v>
      </c>
      <c r="P107" s="93">
        <v>1.0349999999999999</v>
      </c>
      <c r="Q107" s="93">
        <v>1.4500000000000001E-2</v>
      </c>
      <c r="R107" s="93">
        <v>0</v>
      </c>
      <c r="S107" s="93">
        <v>0</v>
      </c>
      <c r="T107" s="15">
        <v>240</v>
      </c>
      <c r="U107" s="15">
        <v>292</v>
      </c>
      <c r="V107" s="15">
        <v>180</v>
      </c>
      <c r="W107" s="15">
        <v>28</v>
      </c>
      <c r="X107" s="15">
        <v>0.2</v>
      </c>
    </row>
    <row r="108" spans="1:24" x14ac:dyDescent="0.25">
      <c r="A108" s="200" t="s">
        <v>310</v>
      </c>
      <c r="B108" s="201"/>
      <c r="C108" s="202"/>
      <c r="D108" s="17"/>
      <c r="E108" s="62">
        <v>15</v>
      </c>
      <c r="F108" s="15"/>
      <c r="G108" s="55"/>
      <c r="H108" s="15">
        <v>0.57999999999999996</v>
      </c>
      <c r="I108" s="15">
        <v>4.59</v>
      </c>
      <c r="J108" s="15">
        <v>9.3699999999999992</v>
      </c>
      <c r="K108" s="15">
        <v>81.31</v>
      </c>
      <c r="L108" s="15">
        <v>7.0000000000000001E-3</v>
      </c>
      <c r="M108" s="15">
        <v>0</v>
      </c>
      <c r="N108" s="15">
        <v>1.05</v>
      </c>
      <c r="O108" s="15">
        <v>3.0000000000000001E-3</v>
      </c>
      <c r="P108" s="16"/>
      <c r="Q108" s="16"/>
      <c r="R108" s="16"/>
      <c r="S108" s="16"/>
      <c r="T108" s="15">
        <v>1.2</v>
      </c>
      <c r="U108" s="15">
        <v>7.2</v>
      </c>
      <c r="V108" s="15">
        <v>6.3</v>
      </c>
      <c r="W108" s="15">
        <v>0.9</v>
      </c>
      <c r="X108" s="15">
        <v>0.09</v>
      </c>
    </row>
    <row r="109" spans="1:24" x14ac:dyDescent="0.25">
      <c r="A109" s="155" t="s">
        <v>267</v>
      </c>
      <c r="B109" s="156"/>
      <c r="C109" s="157"/>
      <c r="D109" s="16"/>
      <c r="E109" s="15">
        <f>SUM(E107:E108)</f>
        <v>215</v>
      </c>
      <c r="F109" s="15"/>
      <c r="G109" s="15"/>
      <c r="H109" s="15">
        <f>SUM(H107:H108)</f>
        <v>6.38</v>
      </c>
      <c r="I109" s="15">
        <f t="shared" ref="I109:X109" si="19">SUM(I107:I108)</f>
        <v>9.59</v>
      </c>
      <c r="J109" s="15">
        <f t="shared" si="19"/>
        <v>17.369999999999997</v>
      </c>
      <c r="K109" s="15">
        <f t="shared" si="19"/>
        <v>181.31</v>
      </c>
      <c r="L109" s="15">
        <f t="shared" si="19"/>
        <v>8.7000000000000008E-2</v>
      </c>
      <c r="M109" s="15">
        <f t="shared" si="19"/>
        <v>1.4</v>
      </c>
      <c r="N109" s="15">
        <f t="shared" si="19"/>
        <v>41.05</v>
      </c>
      <c r="O109" s="15">
        <f t="shared" si="19"/>
        <v>0.34300000000000003</v>
      </c>
      <c r="P109" s="15">
        <f t="shared" si="19"/>
        <v>1.0349999999999999</v>
      </c>
      <c r="Q109" s="15">
        <f t="shared" si="19"/>
        <v>1.4500000000000001E-2</v>
      </c>
      <c r="R109" s="15">
        <f t="shared" si="19"/>
        <v>0</v>
      </c>
      <c r="S109" s="15">
        <f t="shared" si="19"/>
        <v>0</v>
      </c>
      <c r="T109" s="15">
        <f t="shared" si="19"/>
        <v>241.2</v>
      </c>
      <c r="U109" s="15">
        <f t="shared" si="19"/>
        <v>299.2</v>
      </c>
      <c r="V109" s="15">
        <f t="shared" si="19"/>
        <v>186.3</v>
      </c>
      <c r="W109" s="15">
        <f t="shared" si="19"/>
        <v>28.9</v>
      </c>
      <c r="X109" s="15">
        <f t="shared" si="19"/>
        <v>0.29000000000000004</v>
      </c>
    </row>
    <row r="110" spans="1:24" x14ac:dyDescent="0.25">
      <c r="A110" s="190" t="s">
        <v>83</v>
      </c>
      <c r="B110" s="190"/>
      <c r="C110" s="190"/>
      <c r="D110" s="58"/>
      <c r="E110" s="81">
        <f>SUM(E109+E105+E76+E64+E33+E30)</f>
        <v>2916</v>
      </c>
      <c r="F110" s="115"/>
      <c r="G110" s="115"/>
      <c r="H110" s="115">
        <f t="shared" ref="H110:X110" si="20">SUM(H109+H105+H76+H64+H33+H30)</f>
        <v>102.735</v>
      </c>
      <c r="I110" s="115">
        <f t="shared" si="20"/>
        <v>111.39000000000001</v>
      </c>
      <c r="J110" s="115">
        <f t="shared" si="20"/>
        <v>390.565</v>
      </c>
      <c r="K110" s="115">
        <f t="shared" si="20"/>
        <v>3052.06</v>
      </c>
      <c r="L110" s="115">
        <f t="shared" si="20"/>
        <v>1.508</v>
      </c>
      <c r="M110" s="115">
        <f t="shared" si="20"/>
        <v>86.367999999999995</v>
      </c>
      <c r="N110" s="115">
        <f t="shared" si="20"/>
        <v>540.15</v>
      </c>
      <c r="O110" s="115">
        <f t="shared" si="20"/>
        <v>2.2850000000000001</v>
      </c>
      <c r="P110" s="116">
        <f t="shared" si="20"/>
        <v>5.1089000000000002</v>
      </c>
      <c r="Q110" s="116">
        <f t="shared" si="20"/>
        <v>0.18115999999999999</v>
      </c>
      <c r="R110" s="116">
        <f t="shared" si="20"/>
        <v>9.0660000000000004E-2</v>
      </c>
      <c r="S110" s="116">
        <f t="shared" si="20"/>
        <v>0.68179999999999996</v>
      </c>
      <c r="T110" s="115">
        <f t="shared" si="20"/>
        <v>1282.6799999999998</v>
      </c>
      <c r="U110" s="115">
        <f t="shared" si="20"/>
        <v>4208.2800000000007</v>
      </c>
      <c r="V110" s="115">
        <f t="shared" si="20"/>
        <v>1734.53</v>
      </c>
      <c r="W110" s="115">
        <f t="shared" si="20"/>
        <v>442.26</v>
      </c>
      <c r="X110" s="115">
        <f t="shared" si="20"/>
        <v>28.73</v>
      </c>
    </row>
  </sheetData>
  <mergeCells count="142">
    <mergeCell ref="U4:U5"/>
    <mergeCell ref="D106:G106"/>
    <mergeCell ref="A90:C90"/>
    <mergeCell ref="A1:B1"/>
    <mergeCell ref="A33:C33"/>
    <mergeCell ref="A30:C30"/>
    <mergeCell ref="A31:C31"/>
    <mergeCell ref="A26:C26"/>
    <mergeCell ref="A27:C27"/>
    <mergeCell ref="A28:C28"/>
    <mergeCell ref="A29:C29"/>
    <mergeCell ref="A32:C32"/>
    <mergeCell ref="A7:C7"/>
    <mergeCell ref="A8:C8"/>
    <mergeCell ref="A9:C9"/>
    <mergeCell ref="A10:C10"/>
    <mergeCell ref="A11:C11"/>
    <mergeCell ref="A12:C12"/>
    <mergeCell ref="A13:C13"/>
    <mergeCell ref="A14:C14"/>
    <mergeCell ref="A44:C44"/>
    <mergeCell ref="A45:C45"/>
    <mergeCell ref="A39:C39"/>
    <mergeCell ref="A40:C40"/>
    <mergeCell ref="D34:G34"/>
    <mergeCell ref="V4:V5"/>
    <mergeCell ref="W4:W5"/>
    <mergeCell ref="X4:X5"/>
    <mergeCell ref="A3:C3"/>
    <mergeCell ref="H3:K3"/>
    <mergeCell ref="A4:C4"/>
    <mergeCell ref="H4:H5"/>
    <mergeCell ref="I4:I5"/>
    <mergeCell ref="J4:J5"/>
    <mergeCell ref="L4:L5"/>
    <mergeCell ref="M4:M5"/>
    <mergeCell ref="A5:C5"/>
    <mergeCell ref="O4:O5"/>
    <mergeCell ref="T4:T5"/>
    <mergeCell ref="E3:E5"/>
    <mergeCell ref="F3:F5"/>
    <mergeCell ref="G3:G5"/>
    <mergeCell ref="K4:K5"/>
    <mergeCell ref="P4:P5"/>
    <mergeCell ref="Q4:Q5"/>
    <mergeCell ref="R4:R5"/>
    <mergeCell ref="S4:S5"/>
    <mergeCell ref="N4:N5"/>
    <mergeCell ref="L3:P3"/>
    <mergeCell ref="H1:J1"/>
    <mergeCell ref="A2:B2"/>
    <mergeCell ref="C2:G2"/>
    <mergeCell ref="A52:C52"/>
    <mergeCell ref="A35:C35"/>
    <mergeCell ref="A36:C36"/>
    <mergeCell ref="A37:C37"/>
    <mergeCell ref="A38:C38"/>
    <mergeCell ref="C1:G1"/>
    <mergeCell ref="D31:G31"/>
    <mergeCell ref="A15:C15"/>
    <mergeCell ref="A16:C16"/>
    <mergeCell ref="A17:C17"/>
    <mergeCell ref="A18:C18"/>
    <mergeCell ref="A19:C19"/>
    <mergeCell ref="A6:C6"/>
    <mergeCell ref="D6:G6"/>
    <mergeCell ref="A20:C20"/>
    <mergeCell ref="A21:C21"/>
    <mergeCell ref="A22:C22"/>
    <mergeCell ref="A23:C23"/>
    <mergeCell ref="A24:C24"/>
    <mergeCell ref="A25:C25"/>
    <mergeCell ref="A34:C34"/>
    <mergeCell ref="A53:C53"/>
    <mergeCell ref="A54:C54"/>
    <mergeCell ref="A47:C47"/>
    <mergeCell ref="A55:C55"/>
    <mergeCell ref="A64:C64"/>
    <mergeCell ref="A65:C65"/>
    <mergeCell ref="A41:C41"/>
    <mergeCell ref="A42:C42"/>
    <mergeCell ref="A43:C43"/>
    <mergeCell ref="A46:C46"/>
    <mergeCell ref="A48:C48"/>
    <mergeCell ref="A49:C49"/>
    <mergeCell ref="A50:C50"/>
    <mergeCell ref="A51:C51"/>
    <mergeCell ref="A75:C75"/>
    <mergeCell ref="D65:G65"/>
    <mergeCell ref="A62:C62"/>
    <mergeCell ref="A63:C63"/>
    <mergeCell ref="A56:C56"/>
    <mergeCell ref="A57:C57"/>
    <mergeCell ref="A58:C58"/>
    <mergeCell ref="A59:C59"/>
    <mergeCell ref="A60:C60"/>
    <mergeCell ref="A61:C61"/>
    <mergeCell ref="A92:C92"/>
    <mergeCell ref="D77:G77"/>
    <mergeCell ref="A78:C78"/>
    <mergeCell ref="A80:C80"/>
    <mergeCell ref="A81:C81"/>
    <mergeCell ref="A82:C82"/>
    <mergeCell ref="A83:C83"/>
    <mergeCell ref="A84:C84"/>
    <mergeCell ref="A85:C85"/>
    <mergeCell ref="A86:C86"/>
    <mergeCell ref="A87:C87"/>
    <mergeCell ref="A88:C88"/>
    <mergeCell ref="Q3:X3"/>
    <mergeCell ref="A110:C110"/>
    <mergeCell ref="A106:C106"/>
    <mergeCell ref="A107:C107"/>
    <mergeCell ref="A109:C109"/>
    <mergeCell ref="A93:C93"/>
    <mergeCell ref="A94:C94"/>
    <mergeCell ref="A102:C102"/>
    <mergeCell ref="A95:C95"/>
    <mergeCell ref="A96:C96"/>
    <mergeCell ref="A97:C97"/>
    <mergeCell ref="A98:C98"/>
    <mergeCell ref="A99:C99"/>
    <mergeCell ref="A100:C100"/>
    <mergeCell ref="A101:C101"/>
    <mergeCell ref="A103:C103"/>
    <mergeCell ref="A104:C104"/>
    <mergeCell ref="A105:C105"/>
    <mergeCell ref="A108:C108"/>
    <mergeCell ref="A76:C76"/>
    <mergeCell ref="A79:C79"/>
    <mergeCell ref="A77:C77"/>
    <mergeCell ref="A89:C89"/>
    <mergeCell ref="A91:C91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</mergeCells>
  <pageMargins left="0" right="0" top="0" bottom="0" header="0" footer="0"/>
  <pageSetup paperSize="9" scale="84" fitToHeight="0" orientation="landscape" r:id="rId1"/>
  <ignoredErrors>
    <ignoredError sqref="P20:S20 Q7:S7 P46:S46 Q56 P89:R89 S89 P97:S97 P66:S66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6"/>
  <sheetViews>
    <sheetView topLeftCell="A76" workbookViewId="0">
      <selection activeCell="G106" sqref="G106"/>
    </sheetView>
  </sheetViews>
  <sheetFormatPr defaultRowHeight="15" x14ac:dyDescent="0.25"/>
  <cols>
    <col min="3" max="3" width="10.140625" customWidth="1"/>
    <col min="4" max="4" width="6.85546875" customWidth="1"/>
    <col min="5" max="5" width="7.140625" customWidth="1"/>
    <col min="6" max="6" width="7.28515625" customWidth="1"/>
    <col min="7" max="8" width="6.42578125" customWidth="1"/>
    <col min="9" max="9" width="6.7109375" customWidth="1"/>
    <col min="10" max="10" width="6.42578125" customWidth="1"/>
    <col min="11" max="11" width="7.7109375" customWidth="1"/>
    <col min="12" max="12" width="6" customWidth="1"/>
    <col min="13" max="13" width="6.42578125" customWidth="1"/>
    <col min="14" max="14" width="6.85546875" customWidth="1"/>
    <col min="15" max="16" width="6.28515625" customWidth="1"/>
    <col min="17" max="18" width="7.28515625" customWidth="1"/>
    <col min="19" max="19" width="6.5703125" customWidth="1"/>
    <col min="20" max="20" width="7.28515625" customWidth="1"/>
    <col min="21" max="21" width="7.5703125" customWidth="1"/>
    <col min="22" max="22" width="7.28515625" customWidth="1"/>
    <col min="23" max="23" width="6.85546875" customWidth="1"/>
    <col min="24" max="24" width="6.7109375" customWidth="1"/>
  </cols>
  <sheetData>
    <row r="1" spans="1:24" x14ac:dyDescent="0.25">
      <c r="A1" s="287" t="s">
        <v>225</v>
      </c>
      <c r="B1" s="287"/>
      <c r="C1" s="299" t="s">
        <v>317</v>
      </c>
      <c r="D1" s="299"/>
      <c r="E1" s="299"/>
      <c r="F1" s="299"/>
      <c r="G1" s="299"/>
      <c r="H1" s="31"/>
      <c r="I1" s="160" t="s">
        <v>255</v>
      </c>
      <c r="J1" s="240"/>
      <c r="K1" s="24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</row>
    <row r="2" spans="1:24" x14ac:dyDescent="0.25">
      <c r="A2" s="285" t="s">
        <v>226</v>
      </c>
      <c r="B2" s="285"/>
      <c r="C2" s="266" t="s">
        <v>250</v>
      </c>
      <c r="D2" s="266"/>
      <c r="E2" s="266"/>
      <c r="F2" s="266"/>
      <c r="G2" s="266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x14ac:dyDescent="0.25">
      <c r="A3" s="162" t="s">
        <v>3</v>
      </c>
      <c r="B3" s="163"/>
      <c r="C3" s="164"/>
      <c r="D3" s="36" t="s">
        <v>4</v>
      </c>
      <c r="E3" s="165" t="s">
        <v>271</v>
      </c>
      <c r="F3" s="168" t="s">
        <v>272</v>
      </c>
      <c r="G3" s="169" t="s">
        <v>273</v>
      </c>
      <c r="H3" s="190" t="s">
        <v>320</v>
      </c>
      <c r="I3" s="190"/>
      <c r="J3" s="190"/>
      <c r="K3" s="190"/>
      <c r="L3" s="197" t="s">
        <v>321</v>
      </c>
      <c r="M3" s="213"/>
      <c r="N3" s="213"/>
      <c r="O3" s="213"/>
      <c r="P3" s="214"/>
      <c r="Q3" s="183" t="s">
        <v>323</v>
      </c>
      <c r="R3" s="184"/>
      <c r="S3" s="184"/>
      <c r="T3" s="184"/>
      <c r="U3" s="184"/>
      <c r="V3" s="184"/>
      <c r="W3" s="184"/>
      <c r="X3" s="185"/>
    </row>
    <row r="4" spans="1:24" x14ac:dyDescent="0.25">
      <c r="A4" s="176" t="s">
        <v>5</v>
      </c>
      <c r="B4" s="177"/>
      <c r="C4" s="178"/>
      <c r="D4" s="37" t="s">
        <v>6</v>
      </c>
      <c r="E4" s="166"/>
      <c r="F4" s="168"/>
      <c r="G4" s="170"/>
      <c r="H4" s="190" t="s">
        <v>7</v>
      </c>
      <c r="I4" s="190" t="s">
        <v>8</v>
      </c>
      <c r="J4" s="190" t="s">
        <v>9</v>
      </c>
      <c r="K4" s="239" t="s">
        <v>274</v>
      </c>
      <c r="L4" s="239" t="s">
        <v>10</v>
      </c>
      <c r="M4" s="190" t="s">
        <v>11</v>
      </c>
      <c r="N4" s="171" t="s">
        <v>325</v>
      </c>
      <c r="O4" s="190" t="s">
        <v>12</v>
      </c>
      <c r="P4" s="171" t="s">
        <v>322</v>
      </c>
      <c r="Q4" s="183" t="s">
        <v>302</v>
      </c>
      <c r="R4" s="183" t="s">
        <v>303</v>
      </c>
      <c r="S4" s="183" t="s">
        <v>304</v>
      </c>
      <c r="T4" s="183" t="s">
        <v>13</v>
      </c>
      <c r="U4" s="183" t="s">
        <v>258</v>
      </c>
      <c r="V4" s="171" t="s">
        <v>14</v>
      </c>
      <c r="W4" s="171" t="s">
        <v>15</v>
      </c>
      <c r="X4" s="171" t="s">
        <v>16</v>
      </c>
    </row>
    <row r="5" spans="1:24" x14ac:dyDescent="0.25">
      <c r="A5" s="173" t="s">
        <v>17</v>
      </c>
      <c r="B5" s="174"/>
      <c r="C5" s="175"/>
      <c r="D5" s="38" t="s">
        <v>269</v>
      </c>
      <c r="E5" s="167"/>
      <c r="F5" s="168"/>
      <c r="G5" s="170"/>
      <c r="H5" s="190"/>
      <c r="I5" s="190"/>
      <c r="J5" s="190"/>
      <c r="K5" s="239"/>
      <c r="L5" s="239"/>
      <c r="M5" s="190"/>
      <c r="N5" s="171"/>
      <c r="O5" s="190"/>
      <c r="P5" s="171"/>
      <c r="Q5" s="183"/>
      <c r="R5" s="183"/>
      <c r="S5" s="183"/>
      <c r="T5" s="183"/>
      <c r="U5" s="183"/>
      <c r="V5" s="171"/>
      <c r="W5" s="171"/>
      <c r="X5" s="171"/>
    </row>
    <row r="6" spans="1:24" x14ac:dyDescent="0.25">
      <c r="A6" s="308"/>
      <c r="B6" s="308"/>
      <c r="C6" s="308"/>
      <c r="D6" s="213" t="s">
        <v>18</v>
      </c>
      <c r="E6" s="213"/>
      <c r="F6" s="213"/>
      <c r="G6" s="213"/>
      <c r="H6" s="117"/>
      <c r="I6" s="68"/>
      <c r="J6" s="68"/>
      <c r="K6" s="29"/>
      <c r="L6" s="40"/>
      <c r="M6" s="40"/>
      <c r="N6" s="40"/>
      <c r="O6" s="40"/>
      <c r="P6" s="14"/>
      <c r="Q6" s="14"/>
      <c r="R6" s="14"/>
      <c r="S6" s="14"/>
      <c r="T6" s="40"/>
      <c r="U6" s="40"/>
      <c r="V6" s="40"/>
      <c r="W6" s="40"/>
      <c r="X6" s="40"/>
    </row>
    <row r="7" spans="1:24" ht="15" customHeight="1" x14ac:dyDescent="0.25">
      <c r="A7" s="155" t="s">
        <v>96</v>
      </c>
      <c r="B7" s="156"/>
      <c r="C7" s="157"/>
      <c r="D7" s="15" t="s">
        <v>97</v>
      </c>
      <c r="E7" s="15">
        <v>220</v>
      </c>
      <c r="F7" s="15"/>
      <c r="G7" s="15"/>
      <c r="H7" s="15">
        <v>8.48</v>
      </c>
      <c r="I7" s="15">
        <v>13.92</v>
      </c>
      <c r="J7" s="15">
        <v>37.18</v>
      </c>
      <c r="K7" s="15">
        <v>309.23</v>
      </c>
      <c r="L7" s="15">
        <v>0.23</v>
      </c>
      <c r="M7" s="15">
        <v>1.27</v>
      </c>
      <c r="N7" s="15">
        <v>62.93</v>
      </c>
      <c r="O7" s="15">
        <v>0.22</v>
      </c>
      <c r="P7" s="15">
        <f>SUM(P8:P13)</f>
        <v>0.45</v>
      </c>
      <c r="Q7" s="15">
        <f t="shared" ref="Q7:S7" si="0">SUM(Q8:Q13)</f>
        <v>2.06E-2</v>
      </c>
      <c r="R7" s="15">
        <f t="shared" si="0"/>
        <v>1.5E-3</v>
      </c>
      <c r="S7" s="15">
        <f t="shared" si="0"/>
        <v>9.1900000000000009E-2</v>
      </c>
      <c r="T7" s="15">
        <v>165.74</v>
      </c>
      <c r="U7" s="15">
        <v>315.87</v>
      </c>
      <c r="V7" s="15">
        <v>249.87</v>
      </c>
      <c r="W7" s="15">
        <v>65.819999999999993</v>
      </c>
      <c r="X7" s="15">
        <v>1.85</v>
      </c>
    </row>
    <row r="8" spans="1:24" ht="14.25" customHeight="1" x14ac:dyDescent="0.25">
      <c r="A8" s="155" t="s">
        <v>292</v>
      </c>
      <c r="B8" s="156"/>
      <c r="C8" s="157"/>
      <c r="D8" s="18"/>
      <c r="E8" s="18">
        <v>8</v>
      </c>
      <c r="F8" s="18"/>
      <c r="G8" s="18"/>
      <c r="H8" s="18"/>
      <c r="I8" s="18"/>
      <c r="J8" s="18"/>
      <c r="K8" s="18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</row>
    <row r="9" spans="1:24" ht="12" customHeight="1" x14ac:dyDescent="0.25">
      <c r="A9" s="186" t="s">
        <v>203</v>
      </c>
      <c r="B9" s="192"/>
      <c r="C9" s="193"/>
      <c r="D9" s="43"/>
      <c r="E9" s="43"/>
      <c r="F9" s="43">
        <v>110</v>
      </c>
      <c r="G9" s="43">
        <v>110</v>
      </c>
      <c r="H9" s="43"/>
      <c r="I9" s="43"/>
      <c r="J9" s="43"/>
      <c r="K9" s="43"/>
      <c r="L9" s="16"/>
      <c r="M9" s="16"/>
      <c r="N9" s="16"/>
      <c r="O9" s="16"/>
      <c r="P9" s="16">
        <v>0.33</v>
      </c>
      <c r="Q9" s="16">
        <v>1.7600000000000001E-2</v>
      </c>
      <c r="R9" s="16">
        <v>1.5E-3</v>
      </c>
      <c r="S9" s="16">
        <v>5.5E-2</v>
      </c>
      <c r="T9" s="16"/>
      <c r="U9" s="16"/>
      <c r="V9" s="16"/>
      <c r="W9" s="16"/>
      <c r="X9" s="16"/>
    </row>
    <row r="10" spans="1:24" ht="12.75" customHeight="1" x14ac:dyDescent="0.25">
      <c r="A10" s="186" t="s">
        <v>204</v>
      </c>
      <c r="B10" s="192"/>
      <c r="C10" s="193"/>
      <c r="D10" s="43"/>
      <c r="E10" s="43"/>
      <c r="F10" s="43">
        <v>44</v>
      </c>
      <c r="G10" s="43">
        <v>44</v>
      </c>
      <c r="H10" s="43"/>
      <c r="I10" s="43"/>
      <c r="J10" s="43"/>
      <c r="K10" s="43"/>
      <c r="L10" s="16"/>
      <c r="M10" s="16"/>
      <c r="N10" s="16"/>
      <c r="O10" s="16"/>
      <c r="P10" s="16"/>
      <c r="Q10" s="16">
        <v>2.2000000000000001E-3</v>
      </c>
      <c r="R10" s="16"/>
      <c r="S10" s="16">
        <v>3.6900000000000002E-2</v>
      </c>
      <c r="T10" s="16"/>
      <c r="U10" s="16"/>
      <c r="V10" s="16"/>
      <c r="W10" s="16"/>
      <c r="X10" s="16"/>
    </row>
    <row r="11" spans="1:24" ht="12" customHeight="1" x14ac:dyDescent="0.25">
      <c r="A11" s="203" t="s">
        <v>24</v>
      </c>
      <c r="B11" s="204"/>
      <c r="C11" s="205"/>
      <c r="D11" s="15"/>
      <c r="E11" s="15"/>
      <c r="F11" s="17">
        <v>8</v>
      </c>
      <c r="G11" s="17">
        <v>8</v>
      </c>
      <c r="H11" s="15"/>
      <c r="I11" s="15"/>
      <c r="J11" s="15"/>
      <c r="K11" s="15"/>
      <c r="L11" s="16"/>
      <c r="M11" s="16"/>
      <c r="N11" s="16"/>
      <c r="O11" s="16"/>
      <c r="P11" s="16">
        <v>0.12</v>
      </c>
      <c r="Q11" s="16">
        <v>8.0000000000000004E-4</v>
      </c>
      <c r="R11" s="16"/>
      <c r="S11" s="16"/>
      <c r="T11" s="16"/>
      <c r="U11" s="16"/>
      <c r="V11" s="16"/>
      <c r="W11" s="16"/>
      <c r="X11" s="16"/>
    </row>
    <row r="12" spans="1:24" ht="13.5" customHeight="1" x14ac:dyDescent="0.25">
      <c r="A12" s="180" t="s">
        <v>23</v>
      </c>
      <c r="B12" s="181"/>
      <c r="C12" s="182"/>
      <c r="D12" s="16"/>
      <c r="E12" s="16"/>
      <c r="F12" s="16">
        <v>6.6</v>
      </c>
      <c r="G12" s="16">
        <v>6.6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</row>
    <row r="13" spans="1:24" ht="12" customHeight="1" x14ac:dyDescent="0.25">
      <c r="A13" s="191" t="s">
        <v>25</v>
      </c>
      <c r="B13" s="187"/>
      <c r="C13" s="188"/>
      <c r="D13" s="16"/>
      <c r="E13" s="16"/>
      <c r="F13" s="16">
        <v>82.5</v>
      </c>
      <c r="G13" s="16">
        <v>82.5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</row>
    <row r="14" spans="1:24" x14ac:dyDescent="0.25">
      <c r="A14" s="155" t="s">
        <v>167</v>
      </c>
      <c r="B14" s="156"/>
      <c r="C14" s="157"/>
      <c r="D14" s="45" t="s">
        <v>168</v>
      </c>
      <c r="E14" s="46">
        <v>40</v>
      </c>
      <c r="F14" s="46">
        <v>40</v>
      </c>
      <c r="G14" s="46">
        <v>40</v>
      </c>
      <c r="H14" s="22">
        <v>5.08</v>
      </c>
      <c r="I14" s="22">
        <v>4.5999999999999996</v>
      </c>
      <c r="J14" s="22">
        <v>0.28000000000000003</v>
      </c>
      <c r="K14" s="22">
        <v>62.84</v>
      </c>
      <c r="L14" s="22">
        <v>0.03</v>
      </c>
      <c r="M14" s="22">
        <v>0</v>
      </c>
      <c r="N14" s="22">
        <v>100</v>
      </c>
      <c r="O14" s="22">
        <v>0.18</v>
      </c>
      <c r="P14" s="15">
        <v>0.88</v>
      </c>
      <c r="Q14" s="94">
        <v>1.44E-2</v>
      </c>
      <c r="R14" s="94">
        <v>4.4000000000000003E-3</v>
      </c>
      <c r="S14" s="94">
        <v>2.1999999999999999E-2</v>
      </c>
      <c r="T14" s="22">
        <v>22</v>
      </c>
      <c r="U14" s="22">
        <v>56</v>
      </c>
      <c r="V14" s="22">
        <v>76.8</v>
      </c>
      <c r="W14" s="22">
        <v>4.8</v>
      </c>
      <c r="X14" s="22">
        <v>1</v>
      </c>
    </row>
    <row r="15" spans="1:24" ht="16.5" customHeight="1" x14ac:dyDescent="0.25">
      <c r="A15" s="194" t="s">
        <v>136</v>
      </c>
      <c r="B15" s="195"/>
      <c r="C15" s="196"/>
      <c r="D15" s="45" t="s">
        <v>137</v>
      </c>
      <c r="E15" s="46">
        <v>200</v>
      </c>
      <c r="F15" s="69"/>
      <c r="G15" s="85"/>
      <c r="H15" s="10">
        <v>1.52</v>
      </c>
      <c r="I15" s="10">
        <v>1.35</v>
      </c>
      <c r="J15" s="10">
        <v>15.9</v>
      </c>
      <c r="K15" s="13">
        <v>81</v>
      </c>
      <c r="L15" s="20">
        <v>0.04</v>
      </c>
      <c r="M15" s="20">
        <v>1.33</v>
      </c>
      <c r="N15" s="20">
        <v>10</v>
      </c>
      <c r="O15" s="20">
        <v>0.16</v>
      </c>
      <c r="P15" s="15">
        <f>SUM(P16:P19)</f>
        <v>0.15</v>
      </c>
      <c r="Q15" s="15">
        <f t="shared" ref="Q15:S15" si="1">SUM(Q16:Q19)</f>
        <v>8.0000000000000002E-3</v>
      </c>
      <c r="R15" s="15">
        <f t="shared" si="1"/>
        <v>6.9999999999999999E-4</v>
      </c>
      <c r="S15" s="15">
        <f t="shared" si="1"/>
        <v>2.5500000000000002E-2</v>
      </c>
      <c r="T15" s="20">
        <v>126.6</v>
      </c>
      <c r="U15" s="20">
        <v>154.6</v>
      </c>
      <c r="V15" s="20">
        <v>92.8</v>
      </c>
      <c r="W15" s="20">
        <v>15.4</v>
      </c>
      <c r="X15" s="20">
        <v>0.41</v>
      </c>
    </row>
    <row r="16" spans="1:24" ht="13.5" customHeight="1" x14ac:dyDescent="0.25">
      <c r="A16" s="249" t="s">
        <v>22</v>
      </c>
      <c r="B16" s="223"/>
      <c r="C16" s="224"/>
      <c r="D16" s="86"/>
      <c r="E16" s="87"/>
      <c r="F16" s="75">
        <v>50</v>
      </c>
      <c r="G16" s="75">
        <v>50</v>
      </c>
      <c r="H16" s="19"/>
      <c r="I16" s="19"/>
      <c r="J16" s="19"/>
      <c r="K16" s="19"/>
      <c r="L16" s="19"/>
      <c r="M16" s="88"/>
      <c r="N16" s="19"/>
      <c r="O16" s="19"/>
      <c r="P16" s="17">
        <v>0.15</v>
      </c>
      <c r="Q16" s="17">
        <v>8.0000000000000002E-3</v>
      </c>
      <c r="R16" s="17">
        <v>6.9999999999999999E-4</v>
      </c>
      <c r="S16" s="17">
        <v>2.5000000000000001E-2</v>
      </c>
      <c r="T16" s="19"/>
      <c r="U16" s="19"/>
      <c r="V16" s="19"/>
      <c r="W16" s="19"/>
      <c r="X16" s="19"/>
    </row>
    <row r="17" spans="1:24" ht="13.5" customHeight="1" x14ac:dyDescent="0.25">
      <c r="A17" s="180" t="s">
        <v>29</v>
      </c>
      <c r="B17" s="181"/>
      <c r="C17" s="182"/>
      <c r="D17" s="86"/>
      <c r="E17" s="87"/>
      <c r="F17" s="75">
        <v>0.5</v>
      </c>
      <c r="G17" s="75">
        <v>0.5</v>
      </c>
      <c r="H17" s="19"/>
      <c r="I17" s="19"/>
      <c r="J17" s="19"/>
      <c r="K17" s="19"/>
      <c r="L17" s="19"/>
      <c r="M17" s="19"/>
      <c r="N17" s="19"/>
      <c r="O17" s="19"/>
      <c r="P17" s="17"/>
      <c r="Q17" s="17"/>
      <c r="R17" s="17"/>
      <c r="S17" s="16">
        <v>5.0000000000000001E-4</v>
      </c>
      <c r="T17" s="19"/>
      <c r="U17" s="19"/>
      <c r="V17" s="19"/>
      <c r="W17" s="19"/>
      <c r="X17" s="19"/>
    </row>
    <row r="18" spans="1:24" ht="12.75" customHeight="1" x14ac:dyDescent="0.25">
      <c r="A18" s="180" t="s">
        <v>23</v>
      </c>
      <c r="B18" s="181"/>
      <c r="C18" s="182"/>
      <c r="D18" s="86"/>
      <c r="E18" s="87"/>
      <c r="F18" s="75">
        <v>10</v>
      </c>
      <c r="G18" s="75">
        <v>10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</row>
    <row r="19" spans="1:24" ht="12.75" customHeight="1" x14ac:dyDescent="0.25">
      <c r="A19" s="249" t="s">
        <v>25</v>
      </c>
      <c r="B19" s="223"/>
      <c r="C19" s="224"/>
      <c r="D19" s="86"/>
      <c r="E19" s="87"/>
      <c r="F19" s="75">
        <v>100</v>
      </c>
      <c r="G19" s="75">
        <v>100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</row>
    <row r="20" spans="1:24" ht="13.5" customHeight="1" x14ac:dyDescent="0.25">
      <c r="A20" s="200" t="s">
        <v>211</v>
      </c>
      <c r="B20" s="201"/>
      <c r="C20" s="202"/>
      <c r="D20" s="18" t="s">
        <v>214</v>
      </c>
      <c r="E20" s="18">
        <v>10</v>
      </c>
      <c r="F20" s="10"/>
      <c r="G20" s="10"/>
      <c r="H20" s="18">
        <v>0.08</v>
      </c>
      <c r="I20" s="18">
        <v>7.25</v>
      </c>
      <c r="J20" s="18">
        <v>0.13</v>
      </c>
      <c r="K20" s="48">
        <v>66</v>
      </c>
      <c r="L20" s="15">
        <v>0</v>
      </c>
      <c r="M20" s="15">
        <v>0</v>
      </c>
      <c r="N20" s="15">
        <v>40</v>
      </c>
      <c r="O20" s="15">
        <v>0.01</v>
      </c>
      <c r="P20" s="57">
        <v>0.15</v>
      </c>
      <c r="Q20" s="57">
        <v>1E-3</v>
      </c>
      <c r="R20" s="57">
        <v>0</v>
      </c>
      <c r="S20" s="57">
        <v>0</v>
      </c>
      <c r="T20" s="15">
        <v>2.4</v>
      </c>
      <c r="U20" s="15">
        <v>3</v>
      </c>
      <c r="V20" s="15">
        <v>3</v>
      </c>
      <c r="W20" s="15">
        <v>0</v>
      </c>
      <c r="X20" s="15">
        <v>0.02</v>
      </c>
    </row>
    <row r="21" spans="1:24" x14ac:dyDescent="0.25">
      <c r="A21" s="155" t="s">
        <v>30</v>
      </c>
      <c r="B21" s="156"/>
      <c r="C21" s="157"/>
      <c r="D21" s="43"/>
      <c r="E21" s="18">
        <v>60</v>
      </c>
      <c r="F21" s="18"/>
      <c r="G21" s="18"/>
      <c r="H21" s="10">
        <v>4.74</v>
      </c>
      <c r="I21" s="10">
        <v>0.6</v>
      </c>
      <c r="J21" s="10">
        <v>28.99</v>
      </c>
      <c r="K21" s="13">
        <v>141.06</v>
      </c>
      <c r="L21" s="15">
        <v>0.09</v>
      </c>
      <c r="M21" s="15">
        <v>0</v>
      </c>
      <c r="N21" s="15">
        <v>0</v>
      </c>
      <c r="O21" s="15">
        <v>0.36</v>
      </c>
      <c r="P21" s="15">
        <v>0</v>
      </c>
      <c r="Q21" s="15">
        <v>3.3999999999999998E-3</v>
      </c>
      <c r="R21" s="15">
        <v>1.32E-2</v>
      </c>
      <c r="S21" s="15">
        <v>1.6799999999999999E-2</v>
      </c>
      <c r="T21" s="15">
        <v>13.8</v>
      </c>
      <c r="U21" s="15">
        <v>79.83</v>
      </c>
      <c r="V21" s="15">
        <v>52.2</v>
      </c>
      <c r="W21" s="15">
        <v>19.8</v>
      </c>
      <c r="X21" s="15">
        <v>1.2</v>
      </c>
    </row>
    <row r="22" spans="1:24" x14ac:dyDescent="0.25">
      <c r="A22" s="155" t="s">
        <v>268</v>
      </c>
      <c r="B22" s="156"/>
      <c r="C22" s="157"/>
      <c r="D22" s="16"/>
      <c r="E22" s="15">
        <v>30</v>
      </c>
      <c r="F22" s="15"/>
      <c r="G22" s="15"/>
      <c r="H22" s="20">
        <v>2.2999999999999998</v>
      </c>
      <c r="I22" s="20">
        <v>0.42</v>
      </c>
      <c r="J22" s="20">
        <v>11.31</v>
      </c>
      <c r="K22" s="126">
        <v>60.31</v>
      </c>
      <c r="L22" s="15">
        <v>0.06</v>
      </c>
      <c r="M22" s="15">
        <v>0</v>
      </c>
      <c r="N22" s="15">
        <v>0</v>
      </c>
      <c r="O22" s="15">
        <v>2.7E-2</v>
      </c>
      <c r="P22" s="15">
        <v>0</v>
      </c>
      <c r="Q22" s="15">
        <v>1.6999999999999999E-3</v>
      </c>
      <c r="R22" s="15">
        <v>0</v>
      </c>
      <c r="S22" s="15">
        <v>0</v>
      </c>
      <c r="T22" s="15">
        <v>9.9</v>
      </c>
      <c r="U22" s="15">
        <v>73.2</v>
      </c>
      <c r="V22" s="15">
        <v>58.2</v>
      </c>
      <c r="W22" s="15">
        <v>17.100000000000001</v>
      </c>
      <c r="X22" s="15">
        <v>1.35</v>
      </c>
    </row>
    <row r="23" spans="1:24" ht="13.5" customHeight="1" x14ac:dyDescent="0.25">
      <c r="A23" s="200" t="s">
        <v>257</v>
      </c>
      <c r="B23" s="201"/>
      <c r="C23" s="202"/>
      <c r="D23" s="43"/>
      <c r="E23" s="18">
        <f>SUM(E7:E22)</f>
        <v>568</v>
      </c>
      <c r="F23" s="18"/>
      <c r="G23" s="18"/>
      <c r="H23" s="18">
        <f t="shared" ref="H23:O23" si="2">SUM(H7:H22)</f>
        <v>22.2</v>
      </c>
      <c r="I23" s="18">
        <f t="shared" si="2"/>
        <v>28.140000000000004</v>
      </c>
      <c r="J23" s="18">
        <f t="shared" si="2"/>
        <v>93.79</v>
      </c>
      <c r="K23" s="18">
        <f t="shared" si="2"/>
        <v>720.44</v>
      </c>
      <c r="L23" s="18">
        <f t="shared" si="2"/>
        <v>0.45</v>
      </c>
      <c r="M23" s="18">
        <f t="shared" si="2"/>
        <v>2.6</v>
      </c>
      <c r="N23" s="18">
        <f t="shared" si="2"/>
        <v>212.93</v>
      </c>
      <c r="O23" s="18">
        <f t="shared" si="2"/>
        <v>0.95700000000000007</v>
      </c>
      <c r="P23" s="15">
        <f>SUM(P7+P14+P15+P20+P21+P22)</f>
        <v>1.63</v>
      </c>
      <c r="Q23" s="15">
        <f t="shared" ref="Q23:S23" si="3">SUM(Q7+Q14+Q15+Q20+Q21+Q22)</f>
        <v>4.9100000000000005E-2</v>
      </c>
      <c r="R23" s="15">
        <f t="shared" si="3"/>
        <v>1.9800000000000002E-2</v>
      </c>
      <c r="S23" s="15">
        <f t="shared" si="3"/>
        <v>0.15620000000000001</v>
      </c>
      <c r="T23" s="18">
        <f>SUM(T7:T22)</f>
        <v>340.44</v>
      </c>
      <c r="U23" s="18">
        <f>SUM(U7:U22)</f>
        <v>682.50000000000011</v>
      </c>
      <c r="V23" s="18">
        <f>SUM(V7:V22)</f>
        <v>532.87</v>
      </c>
      <c r="W23" s="18">
        <f>SUM(W7:W22)</f>
        <v>122.91999999999999</v>
      </c>
      <c r="X23" s="18">
        <f>SUM(X7:X22)</f>
        <v>5.83</v>
      </c>
    </row>
    <row r="24" spans="1:24" x14ac:dyDescent="0.25">
      <c r="A24" s="218"/>
      <c r="B24" s="218"/>
      <c r="C24" s="218"/>
      <c r="D24" s="197" t="s">
        <v>32</v>
      </c>
      <c r="E24" s="198"/>
      <c r="F24" s="198"/>
      <c r="G24" s="199"/>
      <c r="H24" s="41"/>
      <c r="I24" s="41"/>
      <c r="J24" s="41"/>
      <c r="K24" s="112"/>
      <c r="L24" s="40"/>
      <c r="M24" s="40"/>
      <c r="N24" s="40"/>
      <c r="O24" s="40"/>
      <c r="P24" s="15"/>
      <c r="Q24" s="15"/>
      <c r="R24" s="15"/>
      <c r="S24" s="15"/>
      <c r="T24" s="40"/>
      <c r="U24" s="40"/>
      <c r="V24" s="40"/>
      <c r="W24" s="40"/>
      <c r="X24" s="40"/>
    </row>
    <row r="25" spans="1:24" ht="15" customHeight="1" x14ac:dyDescent="0.25">
      <c r="A25" s="155" t="s">
        <v>139</v>
      </c>
      <c r="B25" s="156"/>
      <c r="C25" s="157"/>
      <c r="D25" s="15" t="s">
        <v>59</v>
      </c>
      <c r="E25" s="15">
        <v>200</v>
      </c>
      <c r="F25" s="15">
        <v>200</v>
      </c>
      <c r="G25" s="15">
        <v>200</v>
      </c>
      <c r="H25" s="15">
        <v>0.8</v>
      </c>
      <c r="I25" s="15">
        <v>0.4</v>
      </c>
      <c r="J25" s="15">
        <v>19.600000000000001</v>
      </c>
      <c r="K25" s="54">
        <v>94</v>
      </c>
      <c r="L25" s="15">
        <v>0.06</v>
      </c>
      <c r="M25" s="15">
        <v>20</v>
      </c>
      <c r="N25" s="15">
        <v>0</v>
      </c>
      <c r="O25" s="15">
        <v>0.04</v>
      </c>
      <c r="P25" s="18"/>
      <c r="Q25" s="18"/>
      <c r="R25" s="18"/>
      <c r="S25" s="18"/>
      <c r="T25" s="15">
        <v>32</v>
      </c>
      <c r="U25" s="15">
        <v>556</v>
      </c>
      <c r="V25" s="15">
        <v>22</v>
      </c>
      <c r="W25" s="15">
        <v>18</v>
      </c>
      <c r="X25" s="15">
        <v>4.4000000000000004</v>
      </c>
    </row>
    <row r="26" spans="1:24" x14ac:dyDescent="0.25">
      <c r="A26" s="200" t="s">
        <v>259</v>
      </c>
      <c r="B26" s="201"/>
      <c r="C26" s="202"/>
      <c r="D26" s="16"/>
      <c r="E26" s="15">
        <f t="shared" ref="E26" si="4">SUM(E25:E25)</f>
        <v>200</v>
      </c>
      <c r="F26" s="15"/>
      <c r="G26" s="15"/>
      <c r="H26" s="15">
        <f t="shared" ref="H26:X26" si="5">SUM(H25:H25)</f>
        <v>0.8</v>
      </c>
      <c r="I26" s="15">
        <f t="shared" si="5"/>
        <v>0.4</v>
      </c>
      <c r="J26" s="15">
        <f t="shared" si="5"/>
        <v>19.600000000000001</v>
      </c>
      <c r="K26" s="15">
        <f t="shared" si="5"/>
        <v>94</v>
      </c>
      <c r="L26" s="15">
        <f t="shared" si="5"/>
        <v>0.06</v>
      </c>
      <c r="M26" s="15">
        <f t="shared" si="5"/>
        <v>20</v>
      </c>
      <c r="N26" s="15">
        <f t="shared" si="5"/>
        <v>0</v>
      </c>
      <c r="O26" s="15">
        <f t="shared" si="5"/>
        <v>0.04</v>
      </c>
      <c r="P26" s="15">
        <f t="shared" si="5"/>
        <v>0</v>
      </c>
      <c r="Q26" s="15">
        <f t="shared" si="5"/>
        <v>0</v>
      </c>
      <c r="R26" s="15">
        <f t="shared" si="5"/>
        <v>0</v>
      </c>
      <c r="S26" s="15">
        <f t="shared" si="5"/>
        <v>0</v>
      </c>
      <c r="T26" s="15">
        <f t="shared" si="5"/>
        <v>32</v>
      </c>
      <c r="U26" s="15"/>
      <c r="V26" s="15">
        <f t="shared" si="5"/>
        <v>22</v>
      </c>
      <c r="W26" s="15">
        <f t="shared" si="5"/>
        <v>18</v>
      </c>
      <c r="X26" s="15">
        <f t="shared" si="5"/>
        <v>4.4000000000000004</v>
      </c>
    </row>
    <row r="27" spans="1:24" x14ac:dyDescent="0.25">
      <c r="A27" s="206"/>
      <c r="B27" s="206"/>
      <c r="C27" s="206"/>
      <c r="D27" s="197" t="s">
        <v>38</v>
      </c>
      <c r="E27" s="198"/>
      <c r="F27" s="198"/>
      <c r="G27" s="199"/>
      <c r="H27" s="40"/>
      <c r="I27" s="40"/>
      <c r="J27" s="40"/>
      <c r="K27" s="77"/>
      <c r="L27" s="40"/>
      <c r="M27" s="40"/>
      <c r="N27" s="40"/>
      <c r="O27" s="40"/>
      <c r="P27" s="15"/>
      <c r="Q27" s="15"/>
      <c r="R27" s="15"/>
      <c r="S27" s="15"/>
      <c r="T27" s="40"/>
      <c r="U27" s="40"/>
      <c r="V27" s="40"/>
      <c r="W27" s="40"/>
      <c r="X27" s="40"/>
    </row>
    <row r="28" spans="1:24" x14ac:dyDescent="0.25">
      <c r="A28" s="155" t="s">
        <v>103</v>
      </c>
      <c r="B28" s="156"/>
      <c r="C28" s="157"/>
      <c r="D28" s="15" t="s">
        <v>104</v>
      </c>
      <c r="E28" s="15">
        <v>250</v>
      </c>
      <c r="F28" s="15"/>
      <c r="G28" s="15"/>
      <c r="H28" s="15">
        <v>5.49</v>
      </c>
      <c r="I28" s="15">
        <v>5.27</v>
      </c>
      <c r="J28" s="15">
        <v>16.54</v>
      </c>
      <c r="K28" s="15">
        <v>148.25</v>
      </c>
      <c r="L28" s="15">
        <v>0.23</v>
      </c>
      <c r="M28" s="15">
        <v>5.83</v>
      </c>
      <c r="N28" s="15">
        <v>0</v>
      </c>
      <c r="O28" s="15">
        <v>7.0000000000000007E-2</v>
      </c>
      <c r="P28" s="15">
        <f>SUM(P29:P35)</f>
        <v>0</v>
      </c>
      <c r="Q28" s="15">
        <f t="shared" ref="Q28:S28" si="6">SUM(Q29:Q35)</f>
        <v>4.3E-3</v>
      </c>
      <c r="R28" s="15">
        <f t="shared" si="6"/>
        <v>1.6000000000000001E-3</v>
      </c>
      <c r="S28" s="15">
        <f t="shared" si="6"/>
        <v>0.20510000000000003</v>
      </c>
      <c r="T28" s="15">
        <v>42.68</v>
      </c>
      <c r="U28" s="15">
        <v>472.82</v>
      </c>
      <c r="V28" s="15">
        <v>88.1</v>
      </c>
      <c r="W28" s="15">
        <v>33.58</v>
      </c>
      <c r="X28" s="15">
        <v>2.0499999999999998</v>
      </c>
    </row>
    <row r="29" spans="1:24" ht="13.5" customHeight="1" x14ac:dyDescent="0.25">
      <c r="A29" s="186" t="s">
        <v>105</v>
      </c>
      <c r="B29" s="192"/>
      <c r="C29" s="193"/>
      <c r="D29" s="17"/>
      <c r="E29" s="17"/>
      <c r="F29" s="17">
        <v>20.2</v>
      </c>
      <c r="G29" s="17">
        <v>20</v>
      </c>
      <c r="H29" s="17"/>
      <c r="I29" s="17"/>
      <c r="J29" s="17"/>
      <c r="K29" s="17"/>
      <c r="L29" s="17"/>
      <c r="M29" s="17"/>
      <c r="N29" s="17"/>
      <c r="O29" s="17"/>
      <c r="P29" s="15"/>
      <c r="Q29" s="17">
        <v>1E-3</v>
      </c>
      <c r="R29" s="17">
        <v>1.6000000000000001E-3</v>
      </c>
      <c r="S29" s="17"/>
      <c r="T29" s="17"/>
      <c r="U29" s="17"/>
      <c r="V29" s="17"/>
      <c r="W29" s="17"/>
      <c r="X29" s="17"/>
    </row>
    <row r="30" spans="1:24" ht="14.25" customHeight="1" x14ac:dyDescent="0.25">
      <c r="A30" s="191" t="s">
        <v>42</v>
      </c>
      <c r="B30" s="187"/>
      <c r="C30" s="188"/>
      <c r="D30" s="16"/>
      <c r="E30" s="16"/>
      <c r="F30" s="16">
        <v>67</v>
      </c>
      <c r="G30" s="16">
        <v>57</v>
      </c>
      <c r="H30" s="16"/>
      <c r="I30" s="16"/>
      <c r="J30" s="16"/>
      <c r="K30" s="16"/>
      <c r="L30" s="16"/>
      <c r="M30" s="16"/>
      <c r="N30" s="16"/>
      <c r="O30" s="16"/>
      <c r="P30" s="16"/>
      <c r="Q30" s="16">
        <v>2.7000000000000001E-3</v>
      </c>
      <c r="R30" s="16"/>
      <c r="S30" s="16">
        <v>0.20100000000000001</v>
      </c>
      <c r="T30" s="16"/>
      <c r="U30" s="16"/>
      <c r="V30" s="16"/>
      <c r="W30" s="16"/>
      <c r="X30" s="16"/>
    </row>
    <row r="31" spans="1:24" ht="13.5" customHeight="1" x14ac:dyDescent="0.25">
      <c r="A31" s="191" t="s">
        <v>43</v>
      </c>
      <c r="B31" s="187"/>
      <c r="C31" s="188"/>
      <c r="D31" s="16"/>
      <c r="E31" s="16"/>
      <c r="F31" s="16">
        <v>12.5</v>
      </c>
      <c r="G31" s="16">
        <v>10</v>
      </c>
      <c r="H31" s="16"/>
      <c r="I31" s="16"/>
      <c r="J31" s="16"/>
      <c r="K31" s="16"/>
      <c r="L31" s="16"/>
      <c r="M31" s="16"/>
      <c r="N31" s="16"/>
      <c r="O31" s="16"/>
      <c r="P31" s="15"/>
      <c r="Q31" s="17">
        <v>5.9999999999999995E-4</v>
      </c>
      <c r="R31" s="17"/>
      <c r="S31" s="17">
        <v>4.0000000000000002E-4</v>
      </c>
      <c r="T31" s="16"/>
      <c r="U31" s="16"/>
      <c r="V31" s="16"/>
      <c r="W31" s="16"/>
      <c r="X31" s="16"/>
    </row>
    <row r="32" spans="1:24" ht="13.5" customHeight="1" x14ac:dyDescent="0.25">
      <c r="A32" s="191" t="s">
        <v>106</v>
      </c>
      <c r="B32" s="187"/>
      <c r="C32" s="188"/>
      <c r="D32" s="16"/>
      <c r="E32" s="16"/>
      <c r="F32" s="16">
        <v>12</v>
      </c>
      <c r="G32" s="16">
        <v>10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>
        <v>3.7000000000000002E-3</v>
      </c>
      <c r="T32" s="16"/>
      <c r="U32" s="16"/>
      <c r="V32" s="16"/>
      <c r="W32" s="16"/>
      <c r="X32" s="16"/>
    </row>
    <row r="33" spans="1:24" ht="13.5" customHeight="1" x14ac:dyDescent="0.25">
      <c r="A33" s="191" t="s">
        <v>107</v>
      </c>
      <c r="B33" s="187"/>
      <c r="C33" s="188"/>
      <c r="D33" s="16"/>
      <c r="E33" s="16"/>
      <c r="F33" s="16">
        <v>5</v>
      </c>
      <c r="G33" s="16">
        <v>5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</row>
    <row r="34" spans="1:24" x14ac:dyDescent="0.25">
      <c r="A34" s="186" t="s">
        <v>49</v>
      </c>
      <c r="B34" s="192"/>
      <c r="C34" s="193"/>
      <c r="D34" s="16"/>
      <c r="E34" s="16"/>
      <c r="F34" s="16">
        <v>0.02</v>
      </c>
      <c r="G34" s="16">
        <v>0.02</v>
      </c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x14ac:dyDescent="0.25">
      <c r="A35" s="191" t="s">
        <v>25</v>
      </c>
      <c r="B35" s="187"/>
      <c r="C35" s="188"/>
      <c r="D35" s="16"/>
      <c r="E35" s="16"/>
      <c r="F35" s="16">
        <v>175</v>
      </c>
      <c r="G35" s="16">
        <v>175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</row>
    <row r="36" spans="1:24" ht="13.5" customHeight="1" x14ac:dyDescent="0.25">
      <c r="A36" s="155" t="s">
        <v>293</v>
      </c>
      <c r="B36" s="156"/>
      <c r="C36" s="157"/>
      <c r="D36" s="15" t="s">
        <v>294</v>
      </c>
      <c r="E36" s="15">
        <v>120</v>
      </c>
      <c r="F36" s="15"/>
      <c r="G36" s="15"/>
      <c r="H36" s="15">
        <v>15.13</v>
      </c>
      <c r="I36" s="15">
        <v>17.989999999999998</v>
      </c>
      <c r="J36" s="15">
        <v>18.59</v>
      </c>
      <c r="K36" s="54">
        <v>297.86</v>
      </c>
      <c r="L36" s="15">
        <v>9.2999999999999999E-2</v>
      </c>
      <c r="M36" s="15">
        <v>0.77</v>
      </c>
      <c r="N36" s="15">
        <v>57.48</v>
      </c>
      <c r="O36" s="15">
        <v>0.17</v>
      </c>
      <c r="P36" s="57">
        <f>SUM(P38:P43)</f>
        <v>1.0535999999999999</v>
      </c>
      <c r="Q36" s="57">
        <f t="shared" ref="Q36:S36" si="7">SUM(Q38:Q43)</f>
        <v>0.13300000000000001</v>
      </c>
      <c r="R36" s="57">
        <f t="shared" si="7"/>
        <v>5.1000000000000004E-3</v>
      </c>
      <c r="S36" s="57">
        <f t="shared" si="7"/>
        <v>0.61009999999999986</v>
      </c>
      <c r="T36" s="15">
        <v>86.42</v>
      </c>
      <c r="U36" s="15">
        <v>359.71</v>
      </c>
      <c r="V36" s="15">
        <v>219.27</v>
      </c>
      <c r="W36" s="15">
        <v>48.28</v>
      </c>
      <c r="X36" s="15">
        <v>1.72</v>
      </c>
    </row>
    <row r="37" spans="1:24" ht="13.5" customHeight="1" x14ac:dyDescent="0.25">
      <c r="A37" s="155" t="s">
        <v>242</v>
      </c>
      <c r="B37" s="156"/>
      <c r="C37" s="157"/>
      <c r="D37" s="15"/>
      <c r="E37" s="15">
        <v>8</v>
      </c>
      <c r="F37" s="15"/>
      <c r="G37" s="15"/>
      <c r="H37" s="15"/>
      <c r="I37" s="15"/>
      <c r="J37" s="15"/>
      <c r="K37" s="54"/>
      <c r="L37" s="15"/>
      <c r="M37" s="15"/>
      <c r="N37" s="15"/>
      <c r="O37" s="15"/>
      <c r="P37" s="16"/>
      <c r="Q37" s="16"/>
      <c r="R37" s="16"/>
      <c r="S37" s="16"/>
      <c r="T37" s="15"/>
      <c r="U37" s="15"/>
      <c r="V37" s="15"/>
      <c r="W37" s="15"/>
      <c r="X37" s="15"/>
    </row>
    <row r="38" spans="1:24" ht="13.5" customHeight="1" x14ac:dyDescent="0.25">
      <c r="A38" s="186" t="s">
        <v>312</v>
      </c>
      <c r="B38" s="192"/>
      <c r="C38" s="193"/>
      <c r="D38" s="40"/>
      <c r="E38" s="40"/>
      <c r="F38" s="40">
        <v>84</v>
      </c>
      <c r="G38" s="40">
        <v>79.2</v>
      </c>
      <c r="H38" s="40"/>
      <c r="I38" s="40"/>
      <c r="J38" s="40"/>
      <c r="K38" s="77"/>
      <c r="L38" s="40"/>
      <c r="M38" s="40"/>
      <c r="N38" s="40"/>
      <c r="O38" s="40"/>
      <c r="P38" s="16">
        <v>0.84</v>
      </c>
      <c r="Q38" s="16">
        <v>0.126</v>
      </c>
      <c r="R38" s="16"/>
      <c r="S38" s="16">
        <v>0.58799999999999997</v>
      </c>
      <c r="T38" s="40"/>
      <c r="U38" s="40"/>
      <c r="V38" s="40"/>
      <c r="W38" s="40"/>
      <c r="X38" s="40"/>
    </row>
    <row r="39" spans="1:24" ht="12.75" customHeight="1" x14ac:dyDescent="0.25">
      <c r="A39" s="191" t="s">
        <v>46</v>
      </c>
      <c r="B39" s="187"/>
      <c r="C39" s="188"/>
      <c r="D39" s="40"/>
      <c r="E39" s="40"/>
      <c r="F39" s="40">
        <v>6</v>
      </c>
      <c r="G39" s="40">
        <v>6</v>
      </c>
      <c r="H39" s="40"/>
      <c r="I39" s="40"/>
      <c r="J39" s="40"/>
      <c r="K39" s="77"/>
      <c r="L39" s="40"/>
      <c r="M39" s="40"/>
      <c r="N39" s="40"/>
      <c r="O39" s="40"/>
      <c r="P39" s="15"/>
      <c r="Q39" s="15"/>
      <c r="R39" s="15"/>
      <c r="S39" s="15"/>
      <c r="T39" s="40"/>
      <c r="U39" s="40"/>
      <c r="V39" s="40"/>
      <c r="W39" s="40"/>
      <c r="X39" s="40"/>
    </row>
    <row r="40" spans="1:24" ht="12.75" customHeight="1" x14ac:dyDescent="0.25">
      <c r="A40" s="191" t="s">
        <v>50</v>
      </c>
      <c r="B40" s="187"/>
      <c r="C40" s="188"/>
      <c r="D40" s="40"/>
      <c r="E40" s="40"/>
      <c r="F40" s="40">
        <v>21.6</v>
      </c>
      <c r="G40" s="40">
        <v>21.6</v>
      </c>
      <c r="H40" s="40"/>
      <c r="I40" s="40"/>
      <c r="J40" s="40"/>
      <c r="K40" s="77"/>
      <c r="L40" s="40"/>
      <c r="M40" s="40"/>
      <c r="N40" s="40"/>
      <c r="O40" s="40"/>
      <c r="P40" s="16"/>
      <c r="Q40" s="16">
        <v>1.1999999999999999E-3</v>
      </c>
      <c r="R40" s="16">
        <v>4.7000000000000002E-3</v>
      </c>
      <c r="S40" s="16">
        <v>6.1999999999999998E-3</v>
      </c>
      <c r="T40" s="40"/>
      <c r="U40" s="40"/>
      <c r="V40" s="40"/>
      <c r="W40" s="40"/>
      <c r="X40" s="40"/>
    </row>
    <row r="41" spans="1:24" ht="13.5" customHeight="1" x14ac:dyDescent="0.25">
      <c r="A41" s="189" t="s">
        <v>85</v>
      </c>
      <c r="B41" s="189"/>
      <c r="C41" s="189"/>
      <c r="D41" s="40"/>
      <c r="E41" s="40"/>
      <c r="F41" s="40">
        <v>12</v>
      </c>
      <c r="G41" s="40">
        <v>12</v>
      </c>
      <c r="H41" s="40"/>
      <c r="I41" s="40"/>
      <c r="J41" s="40"/>
      <c r="K41" s="77"/>
      <c r="L41" s="40"/>
      <c r="M41" s="40"/>
      <c r="N41" s="40"/>
      <c r="O41" s="40"/>
      <c r="P41" s="16"/>
      <c r="Q41" s="16"/>
      <c r="R41" s="16"/>
      <c r="S41" s="16">
        <v>2.9999999999999997E-4</v>
      </c>
      <c r="T41" s="40"/>
      <c r="U41" s="40"/>
      <c r="V41" s="40"/>
      <c r="W41" s="40"/>
      <c r="X41" s="40"/>
    </row>
    <row r="42" spans="1:24" ht="12" customHeight="1" x14ac:dyDescent="0.25">
      <c r="A42" s="191" t="s">
        <v>22</v>
      </c>
      <c r="B42" s="187"/>
      <c r="C42" s="188"/>
      <c r="D42" s="118"/>
      <c r="E42" s="118"/>
      <c r="F42" s="118">
        <v>31.2</v>
      </c>
      <c r="G42" s="118">
        <v>31.2</v>
      </c>
      <c r="H42" s="118"/>
      <c r="I42" s="118"/>
      <c r="J42" s="118"/>
      <c r="K42" s="119"/>
      <c r="L42" s="40"/>
      <c r="M42" s="40"/>
      <c r="N42" s="40"/>
      <c r="O42" s="40"/>
      <c r="P42" s="16">
        <v>9.3600000000000003E-2</v>
      </c>
      <c r="Q42" s="16">
        <v>5.0000000000000001E-3</v>
      </c>
      <c r="R42" s="16">
        <v>4.0000000000000002E-4</v>
      </c>
      <c r="S42" s="16">
        <v>1.5599999999999999E-2</v>
      </c>
      <c r="T42" s="40"/>
      <c r="U42" s="40"/>
      <c r="V42" s="40"/>
      <c r="W42" s="40"/>
      <c r="X42" s="40"/>
    </row>
    <row r="43" spans="1:24" ht="12.75" customHeight="1" x14ac:dyDescent="0.25">
      <c r="A43" s="186" t="s">
        <v>24</v>
      </c>
      <c r="B43" s="192"/>
      <c r="C43" s="193"/>
      <c r="D43" s="16"/>
      <c r="E43" s="16"/>
      <c r="F43" s="16">
        <v>8</v>
      </c>
      <c r="G43" s="16">
        <v>8</v>
      </c>
      <c r="H43" s="15"/>
      <c r="I43" s="15"/>
      <c r="J43" s="15"/>
      <c r="K43" s="54"/>
      <c r="L43" s="15"/>
      <c r="M43" s="15"/>
      <c r="N43" s="15"/>
      <c r="O43" s="15"/>
      <c r="P43" s="16">
        <v>0.12</v>
      </c>
      <c r="Q43" s="16">
        <v>8.0000000000000004E-4</v>
      </c>
      <c r="R43" s="16"/>
      <c r="S43" s="16"/>
      <c r="T43" s="15"/>
      <c r="U43" s="15"/>
      <c r="V43" s="15"/>
      <c r="W43" s="15"/>
      <c r="X43" s="15"/>
    </row>
    <row r="44" spans="1:24" ht="14.25" customHeight="1" x14ac:dyDescent="0.25">
      <c r="A44" s="155" t="s">
        <v>55</v>
      </c>
      <c r="B44" s="156"/>
      <c r="C44" s="157"/>
      <c r="D44" s="15" t="s">
        <v>56</v>
      </c>
      <c r="E44" s="15">
        <v>180</v>
      </c>
      <c r="F44" s="133"/>
      <c r="G44" s="133"/>
      <c r="H44" s="15">
        <v>3.71</v>
      </c>
      <c r="I44" s="15">
        <v>10.94</v>
      </c>
      <c r="J44" s="15">
        <v>21.53</v>
      </c>
      <c r="K44" s="141">
        <v>206.91</v>
      </c>
      <c r="L44" s="15">
        <v>0.17</v>
      </c>
      <c r="M44" s="15">
        <v>21.31</v>
      </c>
      <c r="N44" s="15">
        <v>61.6</v>
      </c>
      <c r="O44" s="15">
        <v>0.14000000000000001</v>
      </c>
      <c r="P44" s="57">
        <f>SUM(P45:P48)</f>
        <v>0.16139999999999999</v>
      </c>
      <c r="Q44" s="57">
        <f t="shared" ref="Q44:S44" si="8">SUM(Q45:Q48)</f>
        <v>1.35E-2</v>
      </c>
      <c r="R44" s="57">
        <f t="shared" si="8"/>
        <v>4.0000000000000002E-4</v>
      </c>
      <c r="S44" s="57">
        <f t="shared" si="8"/>
        <v>7.7600000000000002E-2</v>
      </c>
      <c r="T44" s="15">
        <v>49.86</v>
      </c>
      <c r="U44" s="15">
        <v>761.97</v>
      </c>
      <c r="V44" s="15">
        <v>104.17</v>
      </c>
      <c r="W44" s="15">
        <v>32.796999999999997</v>
      </c>
      <c r="X44" s="15">
        <v>1.23</v>
      </c>
    </row>
    <row r="45" spans="1:24" ht="13.5" customHeight="1" x14ac:dyDescent="0.25">
      <c r="A45" s="186" t="s">
        <v>22</v>
      </c>
      <c r="B45" s="192"/>
      <c r="C45" s="193"/>
      <c r="D45" s="15"/>
      <c r="E45" s="15"/>
      <c r="F45" s="16">
        <v>28.8</v>
      </c>
      <c r="G45" s="16">
        <v>27</v>
      </c>
      <c r="H45" s="15"/>
      <c r="I45" s="15"/>
      <c r="J45" s="15"/>
      <c r="K45" s="141"/>
      <c r="L45" s="16"/>
      <c r="M45" s="16"/>
      <c r="N45" s="16"/>
      <c r="O45" s="16"/>
      <c r="P45" s="16">
        <v>8.6400000000000005E-2</v>
      </c>
      <c r="Q45" s="16">
        <v>4.5999999999999999E-3</v>
      </c>
      <c r="R45" s="16">
        <v>4.0000000000000002E-4</v>
      </c>
      <c r="S45" s="16">
        <v>1.44E-2</v>
      </c>
      <c r="T45" s="16"/>
      <c r="U45" s="16"/>
      <c r="V45" s="16"/>
      <c r="W45" s="16"/>
      <c r="X45" s="16"/>
    </row>
    <row r="46" spans="1:24" ht="12.75" customHeight="1" x14ac:dyDescent="0.25">
      <c r="A46" s="186" t="s">
        <v>42</v>
      </c>
      <c r="B46" s="192"/>
      <c r="C46" s="193"/>
      <c r="D46" s="15"/>
      <c r="E46" s="15"/>
      <c r="F46" s="16">
        <v>210.6</v>
      </c>
      <c r="G46" s="47">
        <v>158.4</v>
      </c>
      <c r="H46" s="15"/>
      <c r="I46" s="15"/>
      <c r="J46" s="15"/>
      <c r="K46" s="141"/>
      <c r="L46" s="16"/>
      <c r="M46" s="16"/>
      <c r="N46" s="16"/>
      <c r="O46" s="16"/>
      <c r="P46" s="16"/>
      <c r="Q46" s="16">
        <v>8.3999999999999995E-3</v>
      </c>
      <c r="R46" s="16"/>
      <c r="S46" s="16">
        <v>6.3200000000000006E-2</v>
      </c>
      <c r="T46" s="16"/>
      <c r="U46" s="16"/>
      <c r="V46" s="16"/>
      <c r="W46" s="16"/>
      <c r="X46" s="16"/>
    </row>
    <row r="47" spans="1:24" ht="13.5" customHeight="1" x14ac:dyDescent="0.25">
      <c r="A47" s="186" t="s">
        <v>25</v>
      </c>
      <c r="B47" s="192"/>
      <c r="C47" s="193"/>
      <c r="D47" s="15"/>
      <c r="E47" s="15"/>
      <c r="F47" s="16">
        <v>110.9</v>
      </c>
      <c r="G47" s="60">
        <v>110.9</v>
      </c>
      <c r="H47" s="15"/>
      <c r="I47" s="15"/>
      <c r="J47" s="15"/>
      <c r="K47" s="141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</row>
    <row r="48" spans="1:24" ht="12.75" customHeight="1" x14ac:dyDescent="0.25">
      <c r="A48" s="186" t="s">
        <v>24</v>
      </c>
      <c r="B48" s="192"/>
      <c r="C48" s="193"/>
      <c r="D48" s="15"/>
      <c r="E48" s="15"/>
      <c r="F48" s="16">
        <v>5</v>
      </c>
      <c r="G48" s="47">
        <v>5</v>
      </c>
      <c r="H48" s="15"/>
      <c r="I48" s="15"/>
      <c r="J48" s="15"/>
      <c r="K48" s="141"/>
      <c r="L48" s="16"/>
      <c r="M48" s="16"/>
      <c r="N48" s="16"/>
      <c r="O48" s="16"/>
      <c r="P48" s="128">
        <v>7.4999999999999997E-2</v>
      </c>
      <c r="Q48" s="128">
        <v>5.0000000000000001E-4</v>
      </c>
      <c r="R48" s="21"/>
      <c r="S48" s="21"/>
      <c r="T48" s="16"/>
      <c r="U48" s="16"/>
      <c r="V48" s="16"/>
      <c r="W48" s="16"/>
      <c r="X48" s="16"/>
    </row>
    <row r="49" spans="1:24" x14ac:dyDescent="0.25">
      <c r="A49" s="155" t="s">
        <v>307</v>
      </c>
      <c r="B49" s="156"/>
      <c r="C49" s="157"/>
      <c r="D49" s="18" t="s">
        <v>308</v>
      </c>
      <c r="E49" s="18">
        <v>100</v>
      </c>
      <c r="F49" s="18"/>
      <c r="G49" s="18"/>
      <c r="H49" s="18">
        <v>1.66</v>
      </c>
      <c r="I49" s="18">
        <v>4.8600000000000003</v>
      </c>
      <c r="J49" s="18">
        <v>6.29</v>
      </c>
      <c r="K49" s="18">
        <v>75.599999999999994</v>
      </c>
      <c r="L49" s="15">
        <v>3.9E-2</v>
      </c>
      <c r="M49" s="15">
        <v>3.16</v>
      </c>
      <c r="N49" s="15">
        <v>0</v>
      </c>
      <c r="O49" s="15">
        <v>4.9000000000000002E-2</v>
      </c>
      <c r="P49" s="15">
        <f>SUM(P50:P54)</f>
        <v>0</v>
      </c>
      <c r="Q49" s="15">
        <f t="shared" ref="Q49:S49" si="9">SUM(Q50:Q54)</f>
        <v>5.0000000000000002E-5</v>
      </c>
      <c r="R49" s="15">
        <f t="shared" si="9"/>
        <v>1.4999999999999999E-4</v>
      </c>
      <c r="S49" s="15">
        <f t="shared" si="9"/>
        <v>3.3E-3</v>
      </c>
      <c r="T49" s="15">
        <v>21.62</v>
      </c>
      <c r="U49" s="15">
        <v>309.8</v>
      </c>
      <c r="V49" s="15">
        <v>45.89</v>
      </c>
      <c r="W49" s="15">
        <v>4.62</v>
      </c>
      <c r="X49" s="15">
        <v>0.66</v>
      </c>
    </row>
    <row r="50" spans="1:24" x14ac:dyDescent="0.25">
      <c r="A50" s="191" t="s">
        <v>309</v>
      </c>
      <c r="B50" s="187"/>
      <c r="C50" s="188"/>
      <c r="D50" s="18"/>
      <c r="E50" s="18"/>
      <c r="F50" s="28">
        <v>143.80000000000001</v>
      </c>
      <c r="G50" s="28">
        <v>105</v>
      </c>
      <c r="H50" s="18"/>
      <c r="I50" s="18"/>
      <c r="J50" s="18"/>
      <c r="K50" s="18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x14ac:dyDescent="0.25">
      <c r="A51" s="191" t="s">
        <v>44</v>
      </c>
      <c r="B51" s="187"/>
      <c r="C51" s="188"/>
      <c r="D51" s="18"/>
      <c r="E51" s="18"/>
      <c r="F51" s="28">
        <v>13.1</v>
      </c>
      <c r="G51" s="28">
        <v>11</v>
      </c>
      <c r="H51" s="18"/>
      <c r="I51" s="18"/>
      <c r="J51" s="18"/>
      <c r="K51" s="18"/>
      <c r="L51" s="15"/>
      <c r="M51" s="15"/>
      <c r="N51" s="15"/>
      <c r="O51" s="15"/>
      <c r="P51" s="15"/>
      <c r="Q51" s="15"/>
      <c r="R51" s="15"/>
      <c r="S51" s="17">
        <v>3.3E-3</v>
      </c>
      <c r="T51" s="15"/>
      <c r="U51" s="15"/>
      <c r="V51" s="15"/>
      <c r="W51" s="15"/>
      <c r="X51" s="15"/>
    </row>
    <row r="52" spans="1:24" x14ac:dyDescent="0.25">
      <c r="A52" s="191" t="s">
        <v>46</v>
      </c>
      <c r="B52" s="187"/>
      <c r="C52" s="188"/>
      <c r="D52" s="18"/>
      <c r="E52" s="18"/>
      <c r="F52" s="28">
        <v>5.6</v>
      </c>
      <c r="G52" s="28">
        <v>5.6</v>
      </c>
      <c r="H52" s="18"/>
      <c r="I52" s="18"/>
      <c r="J52" s="18"/>
      <c r="K52" s="18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x14ac:dyDescent="0.25">
      <c r="A53" s="191" t="s">
        <v>45</v>
      </c>
      <c r="B53" s="187"/>
      <c r="C53" s="188"/>
      <c r="D53" s="18"/>
      <c r="E53" s="18"/>
      <c r="F53" s="28">
        <v>4.4000000000000004</v>
      </c>
      <c r="G53" s="28">
        <v>4.4000000000000004</v>
      </c>
      <c r="H53" s="18"/>
      <c r="I53" s="18"/>
      <c r="J53" s="18"/>
      <c r="K53" s="18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16.5" customHeight="1" x14ac:dyDescent="0.25">
      <c r="A54" s="210" t="s">
        <v>86</v>
      </c>
      <c r="B54" s="211"/>
      <c r="C54" s="212"/>
      <c r="D54" s="23"/>
      <c r="E54" s="23"/>
      <c r="F54" s="23">
        <v>0.64</v>
      </c>
      <c r="G54" s="23">
        <v>0.5</v>
      </c>
      <c r="H54" s="18"/>
      <c r="I54" s="18"/>
      <c r="J54" s="18"/>
      <c r="K54" s="18"/>
      <c r="L54" s="15"/>
      <c r="M54" s="16"/>
      <c r="N54" s="16"/>
      <c r="O54" s="16"/>
      <c r="P54" s="16"/>
      <c r="Q54" s="16">
        <v>5.0000000000000002E-5</v>
      </c>
      <c r="R54" s="16">
        <v>1.4999999999999999E-4</v>
      </c>
      <c r="S54" s="16"/>
      <c r="T54" s="16"/>
      <c r="U54" s="16"/>
      <c r="V54" s="16"/>
      <c r="W54" s="16"/>
      <c r="X54" s="16"/>
    </row>
    <row r="55" spans="1:24" ht="14.25" customHeight="1" x14ac:dyDescent="0.25">
      <c r="A55" s="200" t="s">
        <v>57</v>
      </c>
      <c r="B55" s="201"/>
      <c r="C55" s="202"/>
      <c r="D55" s="55" t="s">
        <v>58</v>
      </c>
      <c r="E55" s="20">
        <v>200</v>
      </c>
      <c r="F55" s="20"/>
      <c r="G55" s="20"/>
      <c r="H55" s="15">
        <v>1</v>
      </c>
      <c r="I55" s="15">
        <v>0</v>
      </c>
      <c r="J55" s="15">
        <v>20.2</v>
      </c>
      <c r="K55" s="15">
        <v>84.8</v>
      </c>
      <c r="L55" s="15">
        <v>0.02</v>
      </c>
      <c r="M55" s="15">
        <v>4</v>
      </c>
      <c r="N55" s="15">
        <v>0</v>
      </c>
      <c r="O55" s="15">
        <v>0.02</v>
      </c>
      <c r="P55" s="57">
        <v>0</v>
      </c>
      <c r="Q55" s="57">
        <v>0</v>
      </c>
      <c r="R55" s="57">
        <v>0</v>
      </c>
      <c r="S55" s="57">
        <v>0</v>
      </c>
      <c r="T55" s="15">
        <v>14</v>
      </c>
      <c r="U55" s="15">
        <v>240</v>
      </c>
      <c r="V55" s="15">
        <v>14</v>
      </c>
      <c r="W55" s="15">
        <v>8</v>
      </c>
      <c r="X55" s="15">
        <v>2.8</v>
      </c>
    </row>
    <row r="56" spans="1:24" ht="13.5" customHeight="1" x14ac:dyDescent="0.25">
      <c r="A56" s="207" t="s">
        <v>244</v>
      </c>
      <c r="B56" s="208"/>
      <c r="C56" s="209"/>
      <c r="D56" s="15"/>
      <c r="E56" s="15">
        <v>5</v>
      </c>
      <c r="F56" s="57"/>
      <c r="G56" s="47"/>
      <c r="H56" s="15"/>
      <c r="I56" s="15"/>
      <c r="J56" s="15"/>
      <c r="K56" s="54"/>
      <c r="L56" s="16"/>
      <c r="M56" s="16"/>
      <c r="N56" s="16"/>
      <c r="O56" s="16"/>
      <c r="P56" s="16"/>
      <c r="Q56" s="57">
        <v>2.3E-3</v>
      </c>
      <c r="R56" s="16"/>
      <c r="S56" s="16"/>
      <c r="T56" s="16"/>
      <c r="U56" s="16"/>
      <c r="V56" s="16"/>
      <c r="W56" s="16"/>
      <c r="X56" s="16"/>
    </row>
    <row r="57" spans="1:24" ht="12.75" customHeight="1" x14ac:dyDescent="0.25">
      <c r="A57" s="155" t="s">
        <v>30</v>
      </c>
      <c r="B57" s="156"/>
      <c r="C57" s="157"/>
      <c r="D57" s="61"/>
      <c r="E57" s="24">
        <v>90</v>
      </c>
      <c r="F57" s="24">
        <v>90</v>
      </c>
      <c r="G57" s="24"/>
      <c r="H57" s="24">
        <v>7.11</v>
      </c>
      <c r="I57" s="24">
        <v>0.9</v>
      </c>
      <c r="J57" s="24">
        <v>43.47</v>
      </c>
      <c r="K57" s="24">
        <v>211.5</v>
      </c>
      <c r="L57" s="21">
        <v>0.14000000000000001</v>
      </c>
      <c r="M57" s="21">
        <v>0</v>
      </c>
      <c r="N57" s="21">
        <v>0</v>
      </c>
      <c r="O57" s="21">
        <v>0.05</v>
      </c>
      <c r="P57" s="15">
        <v>0</v>
      </c>
      <c r="Q57" s="15">
        <v>5.0000000000000001E-3</v>
      </c>
      <c r="R57" s="15">
        <v>1.9800000000000002E-2</v>
      </c>
      <c r="S57" s="15">
        <v>2.5999999999999999E-2</v>
      </c>
      <c r="T57" s="21">
        <v>20.7</v>
      </c>
      <c r="U57" s="21">
        <v>119.71</v>
      </c>
      <c r="V57" s="21">
        <v>78.3</v>
      </c>
      <c r="W57" s="21">
        <v>29.7</v>
      </c>
      <c r="X57" s="21">
        <v>1.8</v>
      </c>
    </row>
    <row r="58" spans="1:24" x14ac:dyDescent="0.25">
      <c r="A58" s="155" t="s">
        <v>268</v>
      </c>
      <c r="B58" s="156"/>
      <c r="C58" s="157"/>
      <c r="D58" s="16"/>
      <c r="E58" s="15">
        <v>60</v>
      </c>
      <c r="F58" s="15"/>
      <c r="G58" s="15"/>
      <c r="H58" s="20">
        <v>4.62</v>
      </c>
      <c r="I58" s="20">
        <v>0.84</v>
      </c>
      <c r="J58" s="20">
        <v>22.63</v>
      </c>
      <c r="K58" s="126">
        <v>120.65</v>
      </c>
      <c r="L58" s="15">
        <v>0.12</v>
      </c>
      <c r="M58" s="15">
        <v>0</v>
      </c>
      <c r="N58" s="15">
        <v>0</v>
      </c>
      <c r="O58" s="15">
        <v>0.05</v>
      </c>
      <c r="P58" s="57">
        <v>0</v>
      </c>
      <c r="Q58" s="57">
        <v>3.3999999999999998E-3</v>
      </c>
      <c r="R58" s="57">
        <v>0</v>
      </c>
      <c r="S58" s="57">
        <v>0</v>
      </c>
      <c r="T58" s="15">
        <v>9.9</v>
      </c>
      <c r="U58" s="15">
        <v>146.47999999999999</v>
      </c>
      <c r="V58" s="15">
        <v>116.45</v>
      </c>
      <c r="W58" s="15">
        <v>34.21</v>
      </c>
      <c r="X58" s="15">
        <v>2.7</v>
      </c>
    </row>
    <row r="59" spans="1:24" x14ac:dyDescent="0.25">
      <c r="A59" s="155" t="s">
        <v>261</v>
      </c>
      <c r="B59" s="156"/>
      <c r="C59" s="157"/>
      <c r="D59" s="16"/>
      <c r="E59" s="15">
        <f>SUM(E28:E58)</f>
        <v>1013</v>
      </c>
      <c r="F59" s="15"/>
      <c r="G59" s="15"/>
      <c r="H59" s="15">
        <f t="shared" ref="H59:O59" si="10">SUM(H28:H58)</f>
        <v>38.72</v>
      </c>
      <c r="I59" s="15">
        <f t="shared" si="10"/>
        <v>40.799999999999997</v>
      </c>
      <c r="J59" s="15">
        <f t="shared" si="10"/>
        <v>149.25</v>
      </c>
      <c r="K59" s="15">
        <f t="shared" si="10"/>
        <v>1145.5700000000002</v>
      </c>
      <c r="L59" s="15">
        <f t="shared" si="10"/>
        <v>0.81200000000000006</v>
      </c>
      <c r="M59" s="15">
        <f t="shared" si="10"/>
        <v>35.069999999999993</v>
      </c>
      <c r="N59" s="15">
        <f t="shared" si="10"/>
        <v>119.08</v>
      </c>
      <c r="O59" s="15">
        <f t="shared" si="10"/>
        <v>0.54900000000000004</v>
      </c>
      <c r="P59" s="57">
        <f>SUM(P58+P57+P56+P55+P49+P44+P36+P28)</f>
        <v>1.2149999999999999</v>
      </c>
      <c r="Q59" s="57">
        <f t="shared" ref="Q59:S59" si="11">SUM(Q58+Q57+Q56+Q55+Q49+Q44+Q36+Q28)</f>
        <v>0.16155</v>
      </c>
      <c r="R59" s="57">
        <f t="shared" si="11"/>
        <v>2.7050000000000005E-2</v>
      </c>
      <c r="S59" s="57">
        <f t="shared" si="11"/>
        <v>0.92209999999999992</v>
      </c>
      <c r="T59" s="15">
        <f>SUM(T28:T58)</f>
        <v>245.17999999999998</v>
      </c>
      <c r="U59" s="15">
        <f>SUM(U28:U58)</f>
        <v>2410.4900000000002</v>
      </c>
      <c r="V59" s="15">
        <f>SUM(V28:V58)</f>
        <v>666.18000000000006</v>
      </c>
      <c r="W59" s="15">
        <f>SUM(W28:W58)</f>
        <v>191.18700000000001</v>
      </c>
      <c r="X59" s="15">
        <f>SUM(X28:X58)</f>
        <v>12.96</v>
      </c>
    </row>
    <row r="60" spans="1:24" x14ac:dyDescent="0.25">
      <c r="A60" s="250"/>
      <c r="B60" s="250"/>
      <c r="C60" s="250"/>
      <c r="D60" s="197" t="s">
        <v>60</v>
      </c>
      <c r="E60" s="198"/>
      <c r="F60" s="198"/>
      <c r="G60" s="199"/>
      <c r="H60" s="20"/>
      <c r="I60" s="20"/>
      <c r="J60" s="20"/>
      <c r="K60" s="70"/>
      <c r="L60" s="40"/>
      <c r="M60" s="40"/>
      <c r="N60" s="40"/>
      <c r="O60" s="40"/>
      <c r="P60" s="15"/>
      <c r="Q60" s="15"/>
      <c r="R60" s="15"/>
      <c r="S60" s="15"/>
      <c r="T60" s="40"/>
      <c r="U60" s="40"/>
      <c r="V60" s="40"/>
      <c r="W60" s="40"/>
      <c r="X60" s="40"/>
    </row>
    <row r="61" spans="1:24" x14ac:dyDescent="0.25">
      <c r="A61" s="155"/>
      <c r="B61" s="156"/>
      <c r="C61" s="156"/>
      <c r="D61" s="157"/>
      <c r="E61" s="20"/>
      <c r="F61" s="20"/>
      <c r="G61" s="71"/>
      <c r="H61" s="20"/>
      <c r="I61" s="20"/>
      <c r="J61" s="20"/>
      <c r="K61" s="70"/>
      <c r="L61" s="40"/>
      <c r="M61" s="40"/>
      <c r="N61" s="40"/>
      <c r="O61" s="40"/>
      <c r="P61" s="16"/>
      <c r="Q61" s="16"/>
      <c r="R61" s="16"/>
      <c r="S61" s="16"/>
      <c r="T61" s="40"/>
      <c r="U61" s="40"/>
      <c r="V61" s="40"/>
      <c r="W61" s="40"/>
      <c r="X61" s="40"/>
    </row>
    <row r="62" spans="1:24" ht="13.5" customHeight="1" x14ac:dyDescent="0.25">
      <c r="A62" s="155" t="s">
        <v>119</v>
      </c>
      <c r="B62" s="156"/>
      <c r="C62" s="157"/>
      <c r="D62" s="15" t="s">
        <v>120</v>
      </c>
      <c r="E62" s="62">
        <v>200</v>
      </c>
      <c r="F62" s="15"/>
      <c r="G62" s="55"/>
      <c r="H62" s="15">
        <v>20.6</v>
      </c>
      <c r="I62" s="15">
        <v>17.399999999999999</v>
      </c>
      <c r="J62" s="15">
        <v>35.6</v>
      </c>
      <c r="K62" s="15">
        <v>382.5</v>
      </c>
      <c r="L62" s="15">
        <v>0.125</v>
      </c>
      <c r="M62" s="15">
        <v>0.52500000000000002</v>
      </c>
      <c r="N62" s="15">
        <v>104.75</v>
      </c>
      <c r="O62" s="15">
        <v>0.32500000000000001</v>
      </c>
      <c r="P62" s="22">
        <f>SUM(P63:P71)</f>
        <v>1.7353999999999998</v>
      </c>
      <c r="Q62" s="22">
        <f t="shared" ref="Q62:S62" si="12">SUM(Q63:Q71)</f>
        <v>3.3999999999999998E-3</v>
      </c>
      <c r="R62" s="22">
        <f t="shared" si="12"/>
        <v>3.3E-3</v>
      </c>
      <c r="S62" s="22">
        <f t="shared" si="12"/>
        <v>1.0200000000000001E-2</v>
      </c>
      <c r="T62" s="15">
        <v>213.4</v>
      </c>
      <c r="U62" s="15">
        <v>302.12</v>
      </c>
      <c r="V62" s="15">
        <v>280.10000000000002</v>
      </c>
      <c r="W62" s="15">
        <v>37.270000000000003</v>
      </c>
      <c r="X62" s="15">
        <v>1.4750000000000001</v>
      </c>
    </row>
    <row r="63" spans="1:24" s="4" customFormat="1" ht="12.75" x14ac:dyDescent="0.2">
      <c r="A63" s="186" t="s">
        <v>121</v>
      </c>
      <c r="B63" s="192"/>
      <c r="C63" s="193"/>
      <c r="D63" s="17"/>
      <c r="E63" s="82"/>
      <c r="F63" s="17">
        <v>154</v>
      </c>
      <c r="G63" s="83">
        <v>153</v>
      </c>
      <c r="H63" s="17"/>
      <c r="I63" s="17"/>
      <c r="J63" s="17"/>
      <c r="K63" s="17"/>
      <c r="L63" s="17"/>
      <c r="M63" s="17"/>
      <c r="N63" s="17"/>
      <c r="O63" s="17"/>
      <c r="P63" s="17">
        <v>1.4783999999999999</v>
      </c>
      <c r="Q63" s="17"/>
      <c r="R63" s="17"/>
      <c r="S63" s="17"/>
      <c r="T63" s="17"/>
      <c r="U63" s="17"/>
      <c r="V63" s="17"/>
      <c r="W63" s="17"/>
      <c r="X63" s="17"/>
    </row>
    <row r="64" spans="1:24" s="4" customFormat="1" ht="13.5" customHeight="1" x14ac:dyDescent="0.2">
      <c r="A64" s="186" t="s">
        <v>122</v>
      </c>
      <c r="B64" s="192"/>
      <c r="C64" s="193"/>
      <c r="D64" s="17"/>
      <c r="E64" s="82"/>
      <c r="F64" s="17">
        <v>16</v>
      </c>
      <c r="G64" s="83">
        <v>16</v>
      </c>
      <c r="H64" s="17"/>
      <c r="I64" s="17"/>
      <c r="J64" s="17"/>
      <c r="K64" s="17"/>
      <c r="L64" s="17"/>
      <c r="M64" s="17"/>
      <c r="N64" s="17"/>
      <c r="O64" s="17"/>
      <c r="P64" s="16"/>
      <c r="Q64" s="16"/>
      <c r="R64" s="16">
        <v>2.3999999999999998E-3</v>
      </c>
      <c r="S64" s="16">
        <v>3.8E-3</v>
      </c>
      <c r="T64" s="17"/>
      <c r="U64" s="17"/>
      <c r="V64" s="17"/>
      <c r="W64" s="17"/>
      <c r="X64" s="17"/>
    </row>
    <row r="65" spans="1:24" s="4" customFormat="1" ht="11.25" customHeight="1" x14ac:dyDescent="0.2">
      <c r="A65" s="186" t="s">
        <v>23</v>
      </c>
      <c r="B65" s="192"/>
      <c r="C65" s="193"/>
      <c r="D65" s="17"/>
      <c r="E65" s="82"/>
      <c r="F65" s="17">
        <v>15</v>
      </c>
      <c r="G65" s="83">
        <v>15</v>
      </c>
      <c r="H65" s="17"/>
      <c r="I65" s="17"/>
      <c r="J65" s="17"/>
      <c r="K65" s="17"/>
      <c r="L65" s="17"/>
      <c r="M65" s="17"/>
      <c r="N65" s="17"/>
      <c r="O65" s="17"/>
      <c r="P65" s="16"/>
      <c r="Q65" s="16"/>
      <c r="R65" s="16"/>
      <c r="S65" s="16"/>
      <c r="T65" s="17"/>
      <c r="U65" s="17"/>
      <c r="V65" s="17"/>
      <c r="W65" s="17"/>
      <c r="X65" s="17"/>
    </row>
    <row r="66" spans="1:24" s="4" customFormat="1" ht="14.25" customHeight="1" x14ac:dyDescent="0.2">
      <c r="A66" s="186" t="s">
        <v>123</v>
      </c>
      <c r="B66" s="192"/>
      <c r="C66" s="193"/>
      <c r="D66" s="17"/>
      <c r="E66" s="82"/>
      <c r="F66" s="17">
        <v>8</v>
      </c>
      <c r="G66" s="83">
        <v>8</v>
      </c>
      <c r="H66" s="17"/>
      <c r="I66" s="17"/>
      <c r="J66" s="17"/>
      <c r="K66" s="17"/>
      <c r="L66" s="17"/>
      <c r="M66" s="17"/>
      <c r="N66" s="17"/>
      <c r="O66" s="17"/>
      <c r="P66" s="16">
        <v>0.17599999999999999</v>
      </c>
      <c r="Q66" s="16">
        <v>2.8999999999999998E-3</v>
      </c>
      <c r="R66" s="16">
        <v>8.9999999999999998E-4</v>
      </c>
      <c r="S66" s="16">
        <v>4.4000000000000003E-3</v>
      </c>
      <c r="T66" s="17"/>
      <c r="U66" s="17"/>
      <c r="V66" s="17"/>
      <c r="W66" s="17"/>
      <c r="X66" s="17"/>
    </row>
    <row r="67" spans="1:24" s="4" customFormat="1" ht="13.5" customHeight="1" x14ac:dyDescent="0.2">
      <c r="A67" s="186" t="s">
        <v>124</v>
      </c>
      <c r="B67" s="192"/>
      <c r="C67" s="193"/>
      <c r="D67" s="17"/>
      <c r="E67" s="82"/>
      <c r="F67" s="17">
        <v>20.399999999999999</v>
      </c>
      <c r="G67" s="83">
        <v>20</v>
      </c>
      <c r="H67" s="17"/>
      <c r="I67" s="17"/>
      <c r="J67" s="17"/>
      <c r="K67" s="17"/>
      <c r="L67" s="17"/>
      <c r="M67" s="17"/>
      <c r="N67" s="17"/>
      <c r="O67" s="17"/>
      <c r="P67" s="16"/>
      <c r="Q67" s="16"/>
      <c r="R67" s="16"/>
      <c r="S67" s="16"/>
      <c r="T67" s="17"/>
      <c r="U67" s="17"/>
      <c r="V67" s="17"/>
      <c r="W67" s="17"/>
      <c r="X67" s="17"/>
    </row>
    <row r="68" spans="1:24" s="4" customFormat="1" ht="13.5" customHeight="1" x14ac:dyDescent="0.2">
      <c r="A68" s="186" t="s">
        <v>24</v>
      </c>
      <c r="B68" s="192"/>
      <c r="C68" s="193"/>
      <c r="D68" s="17"/>
      <c r="E68" s="82"/>
      <c r="F68" s="17">
        <v>5</v>
      </c>
      <c r="G68" s="83">
        <v>5</v>
      </c>
      <c r="H68" s="17"/>
      <c r="I68" s="17"/>
      <c r="J68" s="17"/>
      <c r="K68" s="17"/>
      <c r="L68" s="17"/>
      <c r="M68" s="17"/>
      <c r="N68" s="17"/>
      <c r="O68" s="17"/>
      <c r="P68" s="16">
        <v>7.4999999999999997E-2</v>
      </c>
      <c r="Q68" s="16">
        <v>5.0000000000000001E-4</v>
      </c>
      <c r="R68" s="16"/>
      <c r="S68" s="16"/>
      <c r="T68" s="17"/>
      <c r="U68" s="17"/>
      <c r="V68" s="17"/>
      <c r="W68" s="17"/>
      <c r="X68" s="17"/>
    </row>
    <row r="69" spans="1:24" s="4" customFormat="1" ht="13.5" customHeight="1" x14ac:dyDescent="0.2">
      <c r="A69" s="186" t="s">
        <v>37</v>
      </c>
      <c r="B69" s="192"/>
      <c r="C69" s="193"/>
      <c r="D69" s="17"/>
      <c r="E69" s="82"/>
      <c r="F69" s="17">
        <v>0.05</v>
      </c>
      <c r="G69" s="83">
        <v>0.05</v>
      </c>
      <c r="H69" s="17"/>
      <c r="I69" s="17"/>
      <c r="J69" s="17"/>
      <c r="K69" s="17"/>
      <c r="L69" s="17"/>
      <c r="M69" s="17"/>
      <c r="N69" s="17"/>
      <c r="O69" s="17"/>
      <c r="P69" s="16"/>
      <c r="Q69" s="16"/>
      <c r="R69" s="16"/>
      <c r="S69" s="16"/>
      <c r="T69" s="17"/>
      <c r="U69" s="17"/>
      <c r="V69" s="17"/>
      <c r="W69" s="17"/>
      <c r="X69" s="17"/>
    </row>
    <row r="70" spans="1:24" s="4" customFormat="1" ht="12" customHeight="1" x14ac:dyDescent="0.2">
      <c r="A70" s="186" t="s">
        <v>85</v>
      </c>
      <c r="B70" s="192"/>
      <c r="C70" s="193"/>
      <c r="D70" s="17"/>
      <c r="E70" s="82"/>
      <c r="F70" s="17">
        <v>8</v>
      </c>
      <c r="G70" s="83">
        <v>8</v>
      </c>
      <c r="H70" s="17"/>
      <c r="I70" s="17"/>
      <c r="J70" s="17"/>
      <c r="K70" s="17"/>
      <c r="L70" s="17"/>
      <c r="M70" s="17"/>
      <c r="N70" s="17"/>
      <c r="O70" s="17"/>
      <c r="P70" s="16"/>
      <c r="Q70" s="16"/>
      <c r="R70" s="16"/>
      <c r="S70" s="16">
        <v>2E-3</v>
      </c>
      <c r="T70" s="17"/>
      <c r="U70" s="17"/>
      <c r="V70" s="17"/>
      <c r="W70" s="17"/>
      <c r="X70" s="17"/>
    </row>
    <row r="71" spans="1:24" s="4" customFormat="1" ht="13.5" customHeight="1" x14ac:dyDescent="0.2">
      <c r="A71" s="186" t="s">
        <v>53</v>
      </c>
      <c r="B71" s="192"/>
      <c r="C71" s="193"/>
      <c r="D71" s="17"/>
      <c r="E71" s="82"/>
      <c r="F71" s="17">
        <v>8</v>
      </c>
      <c r="G71" s="83">
        <v>8</v>
      </c>
      <c r="H71" s="17"/>
      <c r="I71" s="17"/>
      <c r="J71" s="17"/>
      <c r="K71" s="17"/>
      <c r="L71" s="17"/>
      <c r="M71" s="17"/>
      <c r="N71" s="17"/>
      <c r="O71" s="17"/>
      <c r="P71" s="16">
        <v>6.0000000000000001E-3</v>
      </c>
      <c r="Q71" s="16"/>
      <c r="R71" s="16"/>
      <c r="S71" s="16"/>
      <c r="T71" s="17"/>
      <c r="U71" s="17"/>
      <c r="V71" s="17"/>
      <c r="W71" s="17"/>
      <c r="X71" s="17"/>
    </row>
    <row r="72" spans="1:24" ht="13.5" customHeight="1" x14ac:dyDescent="0.25">
      <c r="A72" s="155" t="s">
        <v>125</v>
      </c>
      <c r="B72" s="156"/>
      <c r="C72" s="157"/>
      <c r="D72" s="15" t="s">
        <v>126</v>
      </c>
      <c r="E72" s="143">
        <v>50</v>
      </c>
      <c r="F72" s="17"/>
      <c r="G72" s="83"/>
      <c r="H72" s="15">
        <v>0.97</v>
      </c>
      <c r="I72" s="15">
        <v>2.2599999999999998</v>
      </c>
      <c r="J72" s="15">
        <v>6.63</v>
      </c>
      <c r="K72" s="15">
        <v>50.75</v>
      </c>
      <c r="L72" s="15">
        <v>0.01</v>
      </c>
      <c r="M72" s="15">
        <v>0.16</v>
      </c>
      <c r="N72" s="15">
        <v>12.6</v>
      </c>
      <c r="O72" s="15">
        <v>0.04</v>
      </c>
      <c r="P72" s="57">
        <f>SUM(P73:P78)</f>
        <v>0.11</v>
      </c>
      <c r="Q72" s="57">
        <f t="shared" ref="Q72:S72" si="13">SUM(Q73:Q78)</f>
        <v>4.2499999999999994E-3</v>
      </c>
      <c r="R72" s="57">
        <f t="shared" si="13"/>
        <v>5.0000000000000001E-4</v>
      </c>
      <c r="S72" s="57">
        <f t="shared" si="13"/>
        <v>1.3000000000000001E-2</v>
      </c>
      <c r="T72" s="15">
        <v>31.36</v>
      </c>
      <c r="U72" s="15">
        <v>40.06</v>
      </c>
      <c r="V72" s="15">
        <v>24.48</v>
      </c>
      <c r="W72" s="15">
        <v>4.4000000000000004</v>
      </c>
      <c r="X72" s="15">
        <v>0.08</v>
      </c>
    </row>
    <row r="73" spans="1:24" ht="12.75" customHeight="1" x14ac:dyDescent="0.25">
      <c r="A73" s="186" t="s">
        <v>22</v>
      </c>
      <c r="B73" s="192"/>
      <c r="C73" s="193"/>
      <c r="D73" s="15"/>
      <c r="E73" s="143"/>
      <c r="F73" s="17">
        <v>25</v>
      </c>
      <c r="G73" s="83">
        <v>25</v>
      </c>
      <c r="H73" s="17"/>
      <c r="I73" s="17"/>
      <c r="J73" s="17"/>
      <c r="K73" s="17"/>
      <c r="L73" s="17"/>
      <c r="M73" s="17"/>
      <c r="N73" s="17"/>
      <c r="O73" s="17"/>
      <c r="P73" s="16">
        <v>7.4999999999999997E-2</v>
      </c>
      <c r="Q73" s="16">
        <v>4.0000000000000001E-3</v>
      </c>
      <c r="R73" s="16">
        <v>4.0000000000000002E-4</v>
      </c>
      <c r="S73" s="16">
        <v>1.2500000000000001E-2</v>
      </c>
      <c r="T73" s="17"/>
      <c r="U73" s="17"/>
      <c r="V73" s="17"/>
      <c r="W73" s="17"/>
      <c r="X73" s="17"/>
    </row>
    <row r="74" spans="1:24" ht="12.75" customHeight="1" x14ac:dyDescent="0.25">
      <c r="A74" s="186" t="s">
        <v>54</v>
      </c>
      <c r="B74" s="192"/>
      <c r="C74" s="193"/>
      <c r="D74" s="15"/>
      <c r="E74" s="143"/>
      <c r="F74" s="17">
        <v>2.2999999999999998</v>
      </c>
      <c r="G74" s="83">
        <v>2.2999999999999998</v>
      </c>
      <c r="H74" s="17"/>
      <c r="I74" s="17"/>
      <c r="J74" s="17"/>
      <c r="K74" s="17"/>
      <c r="L74" s="17"/>
      <c r="M74" s="17"/>
      <c r="N74" s="17"/>
      <c r="O74" s="17"/>
      <c r="P74" s="16"/>
      <c r="Q74" s="16">
        <v>5.0000000000000002E-5</v>
      </c>
      <c r="R74" s="16">
        <v>1E-4</v>
      </c>
      <c r="S74" s="16">
        <v>5.0000000000000001E-4</v>
      </c>
      <c r="T74" s="17"/>
      <c r="U74" s="17"/>
      <c r="V74" s="17"/>
      <c r="W74" s="17"/>
      <c r="X74" s="17"/>
    </row>
    <row r="75" spans="1:24" ht="12.75" customHeight="1" x14ac:dyDescent="0.25">
      <c r="A75" s="186" t="s">
        <v>23</v>
      </c>
      <c r="B75" s="192"/>
      <c r="C75" s="193"/>
      <c r="D75" s="15"/>
      <c r="E75" s="143"/>
      <c r="F75" s="17">
        <v>4</v>
      </c>
      <c r="G75" s="83">
        <v>4</v>
      </c>
      <c r="H75" s="17"/>
      <c r="I75" s="17"/>
      <c r="J75" s="17"/>
      <c r="K75" s="17"/>
      <c r="L75" s="17"/>
      <c r="M75" s="17"/>
      <c r="N75" s="17"/>
      <c r="O75" s="17"/>
      <c r="P75" s="16"/>
      <c r="Q75" s="16"/>
      <c r="R75" s="16"/>
      <c r="S75" s="16"/>
      <c r="T75" s="17"/>
      <c r="U75" s="17"/>
      <c r="V75" s="17"/>
      <c r="W75" s="17"/>
      <c r="X75" s="17"/>
    </row>
    <row r="76" spans="1:24" ht="13.5" customHeight="1" x14ac:dyDescent="0.25">
      <c r="A76" s="186" t="s">
        <v>24</v>
      </c>
      <c r="B76" s="192"/>
      <c r="C76" s="193"/>
      <c r="D76" s="15"/>
      <c r="E76" s="143"/>
      <c r="F76" s="17">
        <v>2.2999999999999998</v>
      </c>
      <c r="G76" s="83">
        <v>2.2999999999999998</v>
      </c>
      <c r="H76" s="17"/>
      <c r="I76" s="17"/>
      <c r="J76" s="17"/>
      <c r="K76" s="17"/>
      <c r="L76" s="17"/>
      <c r="M76" s="17"/>
      <c r="N76" s="17"/>
      <c r="O76" s="17"/>
      <c r="P76" s="16">
        <v>3.5000000000000003E-2</v>
      </c>
      <c r="Q76" s="16">
        <v>2.0000000000000001E-4</v>
      </c>
      <c r="R76" s="16"/>
      <c r="S76" s="16"/>
      <c r="T76" s="17"/>
      <c r="U76" s="17"/>
      <c r="V76" s="17"/>
      <c r="W76" s="17"/>
      <c r="X76" s="17"/>
    </row>
    <row r="77" spans="1:24" ht="14.25" customHeight="1" x14ac:dyDescent="0.25">
      <c r="A77" s="186" t="s">
        <v>37</v>
      </c>
      <c r="B77" s="192"/>
      <c r="C77" s="193"/>
      <c r="D77" s="15"/>
      <c r="E77" s="143"/>
      <c r="F77" s="17">
        <v>2.5000000000000001E-2</v>
      </c>
      <c r="G77" s="83">
        <v>2.5000000000000001E-2</v>
      </c>
      <c r="H77" s="17"/>
      <c r="I77" s="17"/>
      <c r="J77" s="17"/>
      <c r="K77" s="17"/>
      <c r="L77" s="17"/>
      <c r="M77" s="17"/>
      <c r="N77" s="17"/>
      <c r="O77" s="17"/>
      <c r="P77" s="16"/>
      <c r="Q77" s="16"/>
      <c r="R77" s="16"/>
      <c r="S77" s="16"/>
      <c r="T77" s="17"/>
      <c r="U77" s="17"/>
      <c r="V77" s="17"/>
      <c r="W77" s="17"/>
      <c r="X77" s="17"/>
    </row>
    <row r="78" spans="1:24" ht="11.25" customHeight="1" x14ac:dyDescent="0.25">
      <c r="A78" s="186" t="s">
        <v>25</v>
      </c>
      <c r="B78" s="192"/>
      <c r="C78" s="193"/>
      <c r="D78" s="15"/>
      <c r="E78" s="143"/>
      <c r="F78" s="17">
        <v>25</v>
      </c>
      <c r="G78" s="83">
        <v>25</v>
      </c>
      <c r="H78" s="17"/>
      <c r="I78" s="17"/>
      <c r="J78" s="17"/>
      <c r="K78" s="17"/>
      <c r="L78" s="17"/>
      <c r="M78" s="17"/>
      <c r="N78" s="17"/>
      <c r="O78" s="17"/>
      <c r="P78" s="16"/>
      <c r="Q78" s="16"/>
      <c r="R78" s="16"/>
      <c r="S78" s="16"/>
      <c r="T78" s="17"/>
      <c r="U78" s="17"/>
      <c r="V78" s="17"/>
      <c r="W78" s="17"/>
      <c r="X78" s="17"/>
    </row>
    <row r="79" spans="1:24" ht="14.25" customHeight="1" x14ac:dyDescent="0.25">
      <c r="A79" s="155" t="s">
        <v>169</v>
      </c>
      <c r="B79" s="156"/>
      <c r="C79" s="157"/>
      <c r="D79" s="15" t="s">
        <v>170</v>
      </c>
      <c r="E79" s="15">
        <v>200</v>
      </c>
      <c r="F79" s="15"/>
      <c r="G79" s="15"/>
      <c r="H79" s="15">
        <v>4.08</v>
      </c>
      <c r="I79" s="15">
        <v>3.54</v>
      </c>
      <c r="J79" s="15">
        <v>17.579999999999998</v>
      </c>
      <c r="K79" s="15">
        <v>118.6</v>
      </c>
      <c r="L79" s="15">
        <v>0.06</v>
      </c>
      <c r="M79" s="15">
        <v>1.59</v>
      </c>
      <c r="N79" s="15">
        <v>24.4</v>
      </c>
      <c r="O79" s="15">
        <v>0.19</v>
      </c>
      <c r="P79" s="15">
        <f>SUM(P80:P83)</f>
        <v>0.30026999999999998</v>
      </c>
      <c r="Q79" s="15">
        <f t="shared" ref="Q79:S79" si="14">SUM(Q80:Q83)</f>
        <v>1.6E-2</v>
      </c>
      <c r="R79" s="15">
        <f t="shared" si="14"/>
        <v>1.4E-3</v>
      </c>
      <c r="S79" s="15">
        <f t="shared" si="14"/>
        <v>0.05</v>
      </c>
      <c r="T79" s="15">
        <v>152.22</v>
      </c>
      <c r="U79" s="15">
        <v>216.34</v>
      </c>
      <c r="V79" s="15">
        <v>124.56</v>
      </c>
      <c r="W79" s="15">
        <v>21.34</v>
      </c>
      <c r="X79" s="15">
        <v>0.48</v>
      </c>
    </row>
    <row r="80" spans="1:24" ht="11.25" customHeight="1" x14ac:dyDescent="0.25">
      <c r="A80" s="191" t="s">
        <v>22</v>
      </c>
      <c r="B80" s="187"/>
      <c r="C80" s="188"/>
      <c r="D80" s="137"/>
      <c r="E80" s="15"/>
      <c r="F80" s="17">
        <v>100</v>
      </c>
      <c r="G80" s="17">
        <v>100</v>
      </c>
      <c r="H80" s="15"/>
      <c r="I80" s="15"/>
      <c r="J80" s="15"/>
      <c r="K80" s="15"/>
      <c r="L80" s="15"/>
      <c r="M80" s="15"/>
      <c r="N80" s="15"/>
      <c r="O80" s="15"/>
      <c r="P80" s="17">
        <v>0.3</v>
      </c>
      <c r="Q80" s="17">
        <v>1.6E-2</v>
      </c>
      <c r="R80" s="17">
        <v>1.4E-3</v>
      </c>
      <c r="S80" s="17">
        <v>0.05</v>
      </c>
      <c r="T80" s="15"/>
      <c r="U80" s="15"/>
      <c r="V80" s="15"/>
      <c r="W80" s="15"/>
      <c r="X80" s="15"/>
    </row>
    <row r="81" spans="1:24" ht="14.25" customHeight="1" x14ac:dyDescent="0.25">
      <c r="A81" s="186" t="s">
        <v>171</v>
      </c>
      <c r="B81" s="192"/>
      <c r="C81" s="193"/>
      <c r="D81" s="16"/>
      <c r="E81" s="16"/>
      <c r="F81" s="16">
        <v>4</v>
      </c>
      <c r="G81" s="16">
        <v>4</v>
      </c>
      <c r="H81" s="16"/>
      <c r="I81" s="16"/>
      <c r="J81" s="16"/>
      <c r="K81" s="16"/>
      <c r="L81" s="16"/>
      <c r="M81" s="16"/>
      <c r="N81" s="16"/>
      <c r="O81" s="16"/>
      <c r="P81" s="16">
        <v>2.7E-4</v>
      </c>
      <c r="Q81" s="127"/>
      <c r="R81" s="16"/>
      <c r="S81" s="16"/>
      <c r="T81" s="16"/>
      <c r="U81" s="16"/>
      <c r="V81" s="16"/>
      <c r="W81" s="16"/>
      <c r="X81" s="16"/>
    </row>
    <row r="82" spans="1:24" ht="12" customHeight="1" x14ac:dyDescent="0.25">
      <c r="A82" s="186" t="s">
        <v>23</v>
      </c>
      <c r="B82" s="192"/>
      <c r="C82" s="193"/>
      <c r="D82" s="18"/>
      <c r="E82" s="18"/>
      <c r="F82" s="28">
        <v>13</v>
      </c>
      <c r="G82" s="28">
        <v>13</v>
      </c>
      <c r="H82" s="18"/>
      <c r="I82" s="18"/>
      <c r="J82" s="18"/>
      <c r="K82" s="18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</row>
    <row r="83" spans="1:24" ht="11.25" customHeight="1" x14ac:dyDescent="0.25">
      <c r="A83" s="191" t="s">
        <v>25</v>
      </c>
      <c r="B83" s="187"/>
      <c r="C83" s="188"/>
      <c r="D83" s="18"/>
      <c r="E83" s="28"/>
      <c r="F83" s="28">
        <v>110</v>
      </c>
      <c r="G83" s="28">
        <v>110</v>
      </c>
      <c r="H83" s="18"/>
      <c r="I83" s="18"/>
      <c r="J83" s="18"/>
      <c r="K83" s="18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x14ac:dyDescent="0.25">
      <c r="A84" s="155" t="s">
        <v>262</v>
      </c>
      <c r="B84" s="156"/>
      <c r="C84" s="157"/>
      <c r="D84" s="16"/>
      <c r="E84" s="15">
        <f>SUM(E62:E83)</f>
        <v>450</v>
      </c>
      <c r="F84" s="15"/>
      <c r="G84" s="15"/>
      <c r="H84" s="15">
        <f t="shared" ref="H84:X84" si="15">SUM(H62:H83)</f>
        <v>25.65</v>
      </c>
      <c r="I84" s="15">
        <f t="shared" si="15"/>
        <v>23.199999999999996</v>
      </c>
      <c r="J84" s="15">
        <f t="shared" si="15"/>
        <v>59.81</v>
      </c>
      <c r="K84" s="15">
        <f t="shared" si="15"/>
        <v>551.85</v>
      </c>
      <c r="L84" s="15">
        <f t="shared" si="15"/>
        <v>0.19500000000000001</v>
      </c>
      <c r="M84" s="15">
        <f t="shared" si="15"/>
        <v>2.2750000000000004</v>
      </c>
      <c r="N84" s="15">
        <f t="shared" si="15"/>
        <v>141.75</v>
      </c>
      <c r="O84" s="15">
        <f t="shared" si="15"/>
        <v>0.55499999999999994</v>
      </c>
      <c r="P84" s="15">
        <f>SUM(P79+P72+P62)</f>
        <v>2.14567</v>
      </c>
      <c r="Q84" s="15">
        <f t="shared" ref="Q84:S84" si="16">SUM(Q79+Q72+Q62)</f>
        <v>2.3650000000000001E-2</v>
      </c>
      <c r="R84" s="15">
        <f t="shared" si="16"/>
        <v>5.1999999999999998E-3</v>
      </c>
      <c r="S84" s="15">
        <f t="shared" si="16"/>
        <v>7.3200000000000001E-2</v>
      </c>
      <c r="T84" s="15">
        <f t="shared" si="15"/>
        <v>396.98</v>
      </c>
      <c r="U84" s="15">
        <f t="shared" si="15"/>
        <v>558.52</v>
      </c>
      <c r="V84" s="15">
        <f t="shared" si="15"/>
        <v>429.14000000000004</v>
      </c>
      <c r="W84" s="15">
        <f t="shared" si="15"/>
        <v>63.010000000000005</v>
      </c>
      <c r="X84" s="15">
        <f t="shared" si="15"/>
        <v>2.0350000000000001</v>
      </c>
    </row>
    <row r="85" spans="1:24" x14ac:dyDescent="0.25">
      <c r="A85" s="228"/>
      <c r="B85" s="228"/>
      <c r="C85" s="228"/>
      <c r="D85" s="197" t="s">
        <v>70</v>
      </c>
      <c r="E85" s="213"/>
      <c r="F85" s="213"/>
      <c r="G85" s="214"/>
      <c r="H85" s="40"/>
      <c r="I85" s="40"/>
      <c r="J85" s="40"/>
      <c r="K85" s="77"/>
      <c r="L85" s="40"/>
      <c r="M85" s="40"/>
      <c r="N85" s="40"/>
      <c r="O85" s="40"/>
      <c r="P85" s="15"/>
      <c r="Q85" s="15"/>
      <c r="R85" s="15"/>
      <c r="S85" s="15"/>
      <c r="T85" s="40"/>
      <c r="U85" s="40"/>
      <c r="V85" s="40"/>
      <c r="W85" s="40"/>
      <c r="X85" s="40"/>
    </row>
    <row r="86" spans="1:24" ht="13.5" customHeight="1" x14ac:dyDescent="0.25">
      <c r="A86" s="155" t="s">
        <v>188</v>
      </c>
      <c r="B86" s="156"/>
      <c r="C86" s="157"/>
      <c r="D86" s="15" t="s">
        <v>189</v>
      </c>
      <c r="E86" s="15">
        <v>100</v>
      </c>
      <c r="F86" s="15"/>
      <c r="G86" s="15"/>
      <c r="H86" s="15">
        <v>2.72</v>
      </c>
      <c r="I86" s="15">
        <v>8.76</v>
      </c>
      <c r="J86" s="15">
        <v>3.81</v>
      </c>
      <c r="K86" s="15">
        <v>159</v>
      </c>
      <c r="L86" s="15">
        <v>0.2</v>
      </c>
      <c r="M86" s="15">
        <v>28.86</v>
      </c>
      <c r="N86" s="15">
        <v>5541</v>
      </c>
      <c r="O86" s="15">
        <v>1.4</v>
      </c>
      <c r="P86" s="57">
        <f>SUM(P87:P90)</f>
        <v>1.72</v>
      </c>
      <c r="Q86" s="57">
        <f t="shared" ref="Q86:S86" si="17">SUM(Q87:Q90)</f>
        <v>1.09E-2</v>
      </c>
      <c r="R86" s="57">
        <f t="shared" si="17"/>
        <v>1.0699999999999999E-2</v>
      </c>
      <c r="S86" s="57">
        <f t="shared" si="17"/>
        <v>1.2999999999999999E-2</v>
      </c>
      <c r="T86" s="15">
        <v>25.62</v>
      </c>
      <c r="U86" s="15">
        <v>200.3</v>
      </c>
      <c r="V86" s="15">
        <v>223.3</v>
      </c>
      <c r="W86" s="15">
        <v>14.8</v>
      </c>
      <c r="X86" s="15">
        <v>4.72</v>
      </c>
    </row>
    <row r="87" spans="1:24" ht="13.5" customHeight="1" x14ac:dyDescent="0.25">
      <c r="A87" s="225" t="s">
        <v>295</v>
      </c>
      <c r="B87" s="226"/>
      <c r="C87" s="227"/>
      <c r="D87" s="16"/>
      <c r="E87" s="16"/>
      <c r="F87" s="16">
        <v>172</v>
      </c>
      <c r="G87" s="16">
        <v>142</v>
      </c>
      <c r="H87" s="16"/>
      <c r="I87" s="16"/>
      <c r="J87" s="16"/>
      <c r="K87" s="16"/>
      <c r="L87" s="16"/>
      <c r="M87" s="16"/>
      <c r="N87" s="16"/>
      <c r="O87" s="16"/>
      <c r="P87" s="16">
        <v>1.72</v>
      </c>
      <c r="Q87" s="16">
        <v>1.0800000000000001E-2</v>
      </c>
      <c r="R87" s="16">
        <v>1.03E-2</v>
      </c>
      <c r="S87" s="16"/>
      <c r="T87" s="16"/>
      <c r="U87" s="16"/>
      <c r="V87" s="16"/>
      <c r="W87" s="16"/>
      <c r="X87" s="16"/>
    </row>
    <row r="88" spans="1:24" ht="14.25" customHeight="1" x14ac:dyDescent="0.25">
      <c r="A88" s="225" t="s">
        <v>54</v>
      </c>
      <c r="B88" s="226"/>
      <c r="C88" s="227"/>
      <c r="D88" s="16"/>
      <c r="E88" s="16"/>
      <c r="F88" s="16">
        <v>6</v>
      </c>
      <c r="G88" s="16">
        <v>6</v>
      </c>
      <c r="H88" s="16"/>
      <c r="I88" s="16"/>
      <c r="J88" s="16"/>
      <c r="K88" s="16"/>
      <c r="L88" s="16"/>
      <c r="M88" s="16"/>
      <c r="N88" s="16"/>
      <c r="O88" s="16"/>
      <c r="P88" s="16"/>
      <c r="Q88" s="16">
        <v>1E-4</v>
      </c>
      <c r="R88" s="16">
        <v>4.0000000000000002E-4</v>
      </c>
      <c r="S88" s="16">
        <v>1.2999999999999999E-2</v>
      </c>
      <c r="T88" s="16"/>
      <c r="U88" s="16"/>
      <c r="V88" s="16"/>
      <c r="W88" s="16"/>
      <c r="X88" s="16"/>
    </row>
    <row r="89" spans="1:24" ht="12.75" customHeight="1" x14ac:dyDescent="0.25">
      <c r="A89" s="225" t="s">
        <v>46</v>
      </c>
      <c r="B89" s="226"/>
      <c r="C89" s="227"/>
      <c r="D89" s="16"/>
      <c r="E89" s="16"/>
      <c r="F89" s="16">
        <v>7</v>
      </c>
      <c r="G89" s="16">
        <v>7</v>
      </c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ht="12.75" customHeight="1" x14ac:dyDescent="0.25">
      <c r="A90" s="186" t="s">
        <v>49</v>
      </c>
      <c r="B90" s="192"/>
      <c r="C90" s="193"/>
      <c r="D90" s="16"/>
      <c r="E90" s="16"/>
      <c r="F90" s="16">
        <v>0.02</v>
      </c>
      <c r="G90" s="103">
        <v>0.02</v>
      </c>
      <c r="H90" s="16"/>
      <c r="I90" s="16"/>
      <c r="J90" s="16"/>
      <c r="K90" s="16"/>
      <c r="L90" s="16"/>
      <c r="M90" s="16"/>
      <c r="N90" s="16"/>
      <c r="O90" s="16"/>
      <c r="P90" s="15"/>
      <c r="Q90" s="15"/>
      <c r="R90" s="15"/>
      <c r="S90" s="15"/>
      <c r="T90" s="16"/>
      <c r="U90" s="16"/>
      <c r="V90" s="16"/>
      <c r="W90" s="16"/>
      <c r="X90" s="16"/>
    </row>
    <row r="91" spans="1:24" x14ac:dyDescent="0.25">
      <c r="A91" s="155" t="s">
        <v>131</v>
      </c>
      <c r="B91" s="156"/>
      <c r="C91" s="157"/>
      <c r="D91" s="144" t="s">
        <v>132</v>
      </c>
      <c r="E91" s="15">
        <v>20</v>
      </c>
      <c r="F91" s="15"/>
      <c r="G91" s="15"/>
      <c r="H91" s="15">
        <v>0.32</v>
      </c>
      <c r="I91" s="15">
        <v>1.17</v>
      </c>
      <c r="J91" s="15">
        <v>1.41</v>
      </c>
      <c r="K91" s="15">
        <v>17.5</v>
      </c>
      <c r="L91" s="15">
        <v>5.0000000000000001E-3</v>
      </c>
      <c r="M91" s="15">
        <v>0.26</v>
      </c>
      <c r="N91" s="15">
        <v>6.9</v>
      </c>
      <c r="O91" s="15">
        <v>6.0000000000000001E-3</v>
      </c>
      <c r="P91" s="57">
        <f>SUM(P92:P96)</f>
        <v>9.7000000000000003E-3</v>
      </c>
      <c r="Q91" s="57">
        <f t="shared" ref="Q91:S91" si="18">SUM(Q92:Q96)</f>
        <v>7.0000000000000007E-5</v>
      </c>
      <c r="R91" s="57">
        <f t="shared" si="18"/>
        <v>9.0000000000000006E-5</v>
      </c>
      <c r="S91" s="57">
        <f t="shared" si="18"/>
        <v>4.7999999999999996E-4</v>
      </c>
      <c r="T91" s="15">
        <v>6.43</v>
      </c>
      <c r="U91" s="15">
        <v>16.399999999999999</v>
      </c>
      <c r="V91" s="15">
        <v>6.53</v>
      </c>
      <c r="W91" s="15">
        <v>1.68</v>
      </c>
      <c r="X91" s="15">
        <v>0.08</v>
      </c>
    </row>
    <row r="92" spans="1:24" x14ac:dyDescent="0.25">
      <c r="A92" s="225" t="s">
        <v>53</v>
      </c>
      <c r="B92" s="226"/>
      <c r="C92" s="227"/>
      <c r="D92" s="16"/>
      <c r="E92" s="16"/>
      <c r="F92" s="16">
        <v>5</v>
      </c>
      <c r="G92" s="16">
        <v>5</v>
      </c>
      <c r="H92" s="16"/>
      <c r="I92" s="16"/>
      <c r="J92" s="16"/>
      <c r="K92" s="16"/>
      <c r="L92" s="16"/>
      <c r="M92" s="16"/>
      <c r="N92" s="16"/>
      <c r="O92" s="16"/>
      <c r="P92" s="17">
        <v>3.7000000000000002E-3</v>
      </c>
      <c r="Q92" s="15"/>
      <c r="R92" s="15"/>
      <c r="S92" s="15"/>
      <c r="T92" s="16"/>
      <c r="U92" s="16"/>
      <c r="V92" s="16"/>
      <c r="W92" s="16"/>
      <c r="X92" s="16"/>
    </row>
    <row r="93" spans="1:24" x14ac:dyDescent="0.25">
      <c r="A93" s="222" t="s">
        <v>54</v>
      </c>
      <c r="B93" s="222"/>
      <c r="C93" s="222"/>
      <c r="D93" s="16"/>
      <c r="E93" s="16"/>
      <c r="F93" s="16">
        <v>1.5</v>
      </c>
      <c r="G93" s="16">
        <v>1.5</v>
      </c>
      <c r="H93" s="16"/>
      <c r="I93" s="16"/>
      <c r="J93" s="16"/>
      <c r="K93" s="16"/>
      <c r="L93" s="16"/>
      <c r="M93" s="16"/>
      <c r="N93" s="16"/>
      <c r="O93" s="16"/>
      <c r="P93" s="15"/>
      <c r="Q93" s="17">
        <v>3.0000000000000001E-5</v>
      </c>
      <c r="R93" s="17">
        <v>9.0000000000000006E-5</v>
      </c>
      <c r="S93" s="17">
        <v>3.3E-4</v>
      </c>
      <c r="T93" s="16"/>
      <c r="U93" s="16"/>
      <c r="V93" s="16"/>
      <c r="W93" s="16"/>
      <c r="X93" s="16"/>
    </row>
    <row r="94" spans="1:24" ht="13.5" customHeight="1" x14ac:dyDescent="0.25">
      <c r="A94" s="222" t="s">
        <v>24</v>
      </c>
      <c r="B94" s="222"/>
      <c r="C94" s="222"/>
      <c r="D94" s="16"/>
      <c r="E94" s="16"/>
      <c r="F94" s="16">
        <v>0.4</v>
      </c>
      <c r="G94" s="16">
        <v>0.4</v>
      </c>
      <c r="H94" s="16"/>
      <c r="I94" s="16"/>
      <c r="J94" s="16"/>
      <c r="K94" s="16"/>
      <c r="L94" s="16"/>
      <c r="M94" s="16"/>
      <c r="N94" s="16"/>
      <c r="O94" s="16"/>
      <c r="P94" s="16">
        <v>6.0000000000000001E-3</v>
      </c>
      <c r="Q94" s="16">
        <v>4.0000000000000003E-5</v>
      </c>
      <c r="R94" s="16"/>
      <c r="S94" s="16"/>
      <c r="T94" s="16"/>
      <c r="U94" s="16"/>
      <c r="V94" s="16"/>
      <c r="W94" s="16"/>
      <c r="X94" s="16"/>
    </row>
    <row r="95" spans="1:24" ht="12" customHeight="1" x14ac:dyDescent="0.25">
      <c r="A95" s="222" t="s">
        <v>44</v>
      </c>
      <c r="B95" s="222"/>
      <c r="C95" s="222"/>
      <c r="D95" s="16"/>
      <c r="E95" s="16"/>
      <c r="F95" s="16">
        <v>4.8</v>
      </c>
      <c r="G95" s="16">
        <v>4</v>
      </c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>
        <v>1.4999999999999999E-4</v>
      </c>
      <c r="T95" s="16"/>
      <c r="U95" s="16"/>
      <c r="V95" s="16"/>
      <c r="W95" s="16"/>
      <c r="X95" s="16"/>
    </row>
    <row r="96" spans="1:24" ht="14.25" customHeight="1" x14ac:dyDescent="0.25">
      <c r="A96" s="222" t="s">
        <v>25</v>
      </c>
      <c r="B96" s="222"/>
      <c r="C96" s="222"/>
      <c r="D96" s="15"/>
      <c r="E96" s="17"/>
      <c r="F96" s="17">
        <v>15</v>
      </c>
      <c r="G96" s="17">
        <v>15</v>
      </c>
      <c r="H96" s="15"/>
      <c r="I96" s="15"/>
      <c r="J96" s="15"/>
      <c r="K96" s="15"/>
      <c r="L96" s="15"/>
      <c r="M96" s="15"/>
      <c r="N96" s="15"/>
      <c r="O96" s="15"/>
      <c r="P96" s="16"/>
      <c r="Q96" s="16"/>
      <c r="R96" s="16"/>
      <c r="S96" s="16"/>
      <c r="T96" s="15"/>
      <c r="U96" s="15"/>
      <c r="V96" s="15"/>
      <c r="W96" s="15"/>
      <c r="X96" s="15"/>
    </row>
    <row r="97" spans="1:24" ht="12.75" customHeight="1" x14ac:dyDescent="0.25">
      <c r="A97" s="215" t="s">
        <v>133</v>
      </c>
      <c r="B97" s="216"/>
      <c r="C97" s="217"/>
      <c r="D97" s="24" t="s">
        <v>134</v>
      </c>
      <c r="E97" s="24">
        <v>200</v>
      </c>
      <c r="F97" s="24"/>
      <c r="G97" s="24"/>
      <c r="H97" s="24">
        <v>7.52</v>
      </c>
      <c r="I97" s="24">
        <v>7.98</v>
      </c>
      <c r="J97" s="24">
        <v>42</v>
      </c>
      <c r="K97" s="52">
        <v>269.89</v>
      </c>
      <c r="L97" s="21">
        <v>0.08</v>
      </c>
      <c r="M97" s="21">
        <v>39.4</v>
      </c>
      <c r="N97" s="21">
        <v>34.200000000000003</v>
      </c>
      <c r="O97" s="21">
        <v>0.04</v>
      </c>
      <c r="P97" s="15">
        <f>SUM(P99:P101)</f>
        <v>0.105</v>
      </c>
      <c r="Q97" s="15">
        <f t="shared" ref="Q97:S97" si="19">SUM(Q99:Q101)</f>
        <v>2.0999999999999999E-3</v>
      </c>
      <c r="R97" s="15">
        <f>SUM(R99:R101)</f>
        <v>0</v>
      </c>
      <c r="S97" s="15">
        <f t="shared" si="19"/>
        <v>1.61E-2</v>
      </c>
      <c r="T97" s="21">
        <v>16.739999999999998</v>
      </c>
      <c r="U97" s="21">
        <v>51.57</v>
      </c>
      <c r="V97" s="21">
        <v>51.81</v>
      </c>
      <c r="W97" s="21">
        <v>11.23</v>
      </c>
      <c r="X97" s="21">
        <v>1.1200000000000001</v>
      </c>
    </row>
    <row r="98" spans="1:24" ht="13.5" customHeight="1" x14ac:dyDescent="0.25">
      <c r="A98" s="215" t="s">
        <v>135</v>
      </c>
      <c r="B98" s="216"/>
      <c r="C98" s="217"/>
      <c r="D98" s="24"/>
      <c r="E98" s="24">
        <v>7</v>
      </c>
      <c r="F98" s="24"/>
      <c r="G98" s="24"/>
      <c r="H98" s="24"/>
      <c r="I98" s="24"/>
      <c r="J98" s="24"/>
      <c r="K98" s="52"/>
      <c r="L98" s="61"/>
      <c r="M98" s="61"/>
      <c r="N98" s="61"/>
      <c r="O98" s="61"/>
      <c r="P98" s="16"/>
      <c r="Q98" s="16"/>
      <c r="R98" s="16"/>
      <c r="S98" s="16"/>
      <c r="T98" s="61"/>
      <c r="U98" s="61"/>
      <c r="V98" s="61"/>
      <c r="W98" s="61"/>
      <c r="X98" s="61"/>
    </row>
    <row r="99" spans="1:24" ht="13.5" customHeight="1" x14ac:dyDescent="0.25">
      <c r="A99" s="191" t="s">
        <v>324</v>
      </c>
      <c r="B99" s="187"/>
      <c r="C99" s="188"/>
      <c r="D99" s="61"/>
      <c r="E99" s="61"/>
      <c r="F99" s="61">
        <v>70</v>
      </c>
      <c r="G99" s="61">
        <v>70</v>
      </c>
      <c r="H99" s="61"/>
      <c r="I99" s="61"/>
      <c r="J99" s="61"/>
      <c r="K99" s="107"/>
      <c r="L99" s="61"/>
      <c r="M99" s="61"/>
      <c r="N99" s="61"/>
      <c r="O99" s="61"/>
      <c r="Q99" s="17">
        <v>1.4E-3</v>
      </c>
      <c r="R99" s="17"/>
      <c r="S99" s="17">
        <v>1.61E-2</v>
      </c>
      <c r="T99" s="61"/>
      <c r="U99" s="61"/>
      <c r="V99" s="61"/>
      <c r="W99" s="61"/>
      <c r="X99" s="61"/>
    </row>
    <row r="100" spans="1:24" ht="13.5" customHeight="1" x14ac:dyDescent="0.25">
      <c r="A100" s="294" t="s">
        <v>24</v>
      </c>
      <c r="B100" s="295"/>
      <c r="C100" s="296"/>
      <c r="D100" s="61"/>
      <c r="E100" s="61"/>
      <c r="F100" s="61">
        <v>7</v>
      </c>
      <c r="G100" s="61">
        <v>7</v>
      </c>
      <c r="H100" s="61"/>
      <c r="I100" s="108"/>
      <c r="J100" s="108"/>
      <c r="K100" s="107"/>
      <c r="L100" s="61"/>
      <c r="M100" s="61"/>
      <c r="N100" s="61"/>
      <c r="O100" s="61"/>
      <c r="P100" s="16">
        <v>0.105</v>
      </c>
      <c r="Q100" s="16">
        <v>6.9999999999999999E-4</v>
      </c>
      <c r="R100" s="15"/>
      <c r="S100" s="15"/>
      <c r="T100" s="61"/>
      <c r="U100" s="61"/>
      <c r="V100" s="61"/>
      <c r="W100" s="61"/>
      <c r="X100" s="61"/>
    </row>
    <row r="101" spans="1:24" ht="12.75" customHeight="1" x14ac:dyDescent="0.25">
      <c r="A101" s="294" t="s">
        <v>25</v>
      </c>
      <c r="B101" s="295"/>
      <c r="C101" s="296"/>
      <c r="D101" s="61"/>
      <c r="E101" s="61"/>
      <c r="F101" s="61">
        <v>378.6</v>
      </c>
      <c r="G101" s="61">
        <v>378.6</v>
      </c>
      <c r="H101" s="61"/>
      <c r="I101" s="61"/>
      <c r="J101" s="61"/>
      <c r="K101" s="107"/>
      <c r="L101" s="61"/>
      <c r="M101" s="61"/>
      <c r="N101" s="61"/>
      <c r="O101" s="61"/>
      <c r="P101" s="16"/>
      <c r="Q101" s="16"/>
      <c r="R101" s="16"/>
      <c r="S101" s="16"/>
      <c r="T101" s="61"/>
      <c r="U101" s="61"/>
      <c r="V101" s="61"/>
      <c r="W101" s="61"/>
      <c r="X101" s="61"/>
    </row>
    <row r="102" spans="1:24" ht="14.25" customHeight="1" x14ac:dyDescent="0.25">
      <c r="A102" s="155" t="s">
        <v>217</v>
      </c>
      <c r="B102" s="156"/>
      <c r="C102" s="157"/>
      <c r="D102" s="15" t="s">
        <v>218</v>
      </c>
      <c r="E102" s="15">
        <v>150</v>
      </c>
      <c r="F102" s="16"/>
      <c r="G102" s="16"/>
      <c r="H102" s="15">
        <v>2.64</v>
      </c>
      <c r="I102" s="15">
        <v>7.98</v>
      </c>
      <c r="J102" s="15">
        <v>11.31</v>
      </c>
      <c r="K102" s="153">
        <v>124.5</v>
      </c>
      <c r="L102" s="15">
        <v>0.06</v>
      </c>
      <c r="M102" s="15">
        <v>6.48</v>
      </c>
      <c r="N102" s="15">
        <v>45</v>
      </c>
      <c r="O102" s="15">
        <v>0.11</v>
      </c>
      <c r="P102" s="20">
        <f>SUM(P104:P106)</f>
        <v>4.4999999999999998E-2</v>
      </c>
      <c r="Q102" s="20">
        <f t="shared" ref="Q102:S102" si="20">SUM(Q104:Q106)</f>
        <v>1.09E-2</v>
      </c>
      <c r="R102" s="20">
        <f t="shared" si="20"/>
        <v>0</v>
      </c>
      <c r="S102" s="20">
        <f t="shared" si="20"/>
        <v>6.1000000000000004E-3</v>
      </c>
      <c r="T102" s="15">
        <v>69.09</v>
      </c>
      <c r="U102" s="15">
        <v>236.04</v>
      </c>
      <c r="V102" s="15">
        <v>71.67</v>
      </c>
      <c r="W102" s="15">
        <v>28</v>
      </c>
      <c r="X102" s="15">
        <v>0.81</v>
      </c>
    </row>
    <row r="103" spans="1:24" x14ac:dyDescent="0.25">
      <c r="A103" s="155" t="s">
        <v>219</v>
      </c>
      <c r="B103" s="156"/>
      <c r="C103" s="157"/>
      <c r="D103" s="17"/>
      <c r="E103" s="17"/>
      <c r="F103" s="17"/>
      <c r="G103" s="17"/>
      <c r="H103" s="16"/>
      <c r="I103" s="16"/>
      <c r="J103" s="16"/>
      <c r="K103" s="53"/>
      <c r="L103" s="16"/>
      <c r="M103" s="16"/>
      <c r="N103" s="16"/>
      <c r="O103" s="16"/>
      <c r="P103" s="20"/>
      <c r="Q103" s="20"/>
      <c r="R103" s="20"/>
      <c r="S103" s="20"/>
      <c r="T103" s="16"/>
      <c r="U103" s="16"/>
      <c r="V103" s="16"/>
      <c r="W103" s="16"/>
      <c r="X103" s="16"/>
    </row>
    <row r="104" spans="1:24" ht="14.25" customHeight="1" x14ac:dyDescent="0.25">
      <c r="A104" s="186" t="s">
        <v>43</v>
      </c>
      <c r="B104" s="187"/>
      <c r="C104" s="188"/>
      <c r="D104" s="17"/>
      <c r="E104" s="17"/>
      <c r="F104" s="17">
        <v>204</v>
      </c>
      <c r="G104" s="17">
        <v>163.5</v>
      </c>
      <c r="H104" s="16"/>
      <c r="I104" s="16"/>
      <c r="J104" s="16"/>
      <c r="K104" s="53"/>
      <c r="L104" s="16"/>
      <c r="M104" s="16"/>
      <c r="N104" s="16"/>
      <c r="O104" s="16"/>
      <c r="P104" s="15"/>
      <c r="Q104" s="17">
        <v>1.06E-2</v>
      </c>
      <c r="R104" s="17"/>
      <c r="S104" s="17">
        <v>6.1000000000000004E-3</v>
      </c>
      <c r="T104" s="16"/>
      <c r="U104" s="16"/>
      <c r="V104" s="16"/>
      <c r="W104" s="16"/>
      <c r="X104" s="16"/>
    </row>
    <row r="105" spans="1:24" ht="14.25" customHeight="1" x14ac:dyDescent="0.25">
      <c r="A105" s="186" t="s">
        <v>24</v>
      </c>
      <c r="B105" s="187"/>
      <c r="C105" s="188"/>
      <c r="D105" s="17"/>
      <c r="E105" s="17"/>
      <c r="F105" s="17">
        <v>3</v>
      </c>
      <c r="G105" s="17">
        <v>3</v>
      </c>
      <c r="H105" s="16"/>
      <c r="I105" s="16"/>
      <c r="J105" s="16"/>
      <c r="K105" s="53"/>
      <c r="L105" s="16"/>
      <c r="M105" s="16"/>
      <c r="N105" s="16"/>
      <c r="O105" s="16"/>
      <c r="P105" s="17">
        <v>4.4999999999999998E-2</v>
      </c>
      <c r="Q105" s="17">
        <v>2.9999999999999997E-4</v>
      </c>
      <c r="R105" s="16"/>
      <c r="S105" s="16"/>
      <c r="T105" s="16"/>
      <c r="U105" s="16"/>
      <c r="V105" s="16"/>
      <c r="W105" s="16"/>
      <c r="X105" s="16"/>
    </row>
    <row r="106" spans="1:24" ht="13.5" customHeight="1" x14ac:dyDescent="0.25">
      <c r="A106" s="222" t="s">
        <v>25</v>
      </c>
      <c r="B106" s="228"/>
      <c r="C106" s="228"/>
      <c r="D106" s="16"/>
      <c r="E106" s="16"/>
      <c r="F106" s="16">
        <v>49.05</v>
      </c>
      <c r="G106" s="16">
        <v>49.05</v>
      </c>
      <c r="H106" s="16"/>
      <c r="I106" s="102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</row>
    <row r="107" spans="1:24" x14ac:dyDescent="0.25">
      <c r="A107" s="155" t="s">
        <v>175</v>
      </c>
      <c r="B107" s="156"/>
      <c r="C107" s="157"/>
      <c r="D107" s="15" t="s">
        <v>180</v>
      </c>
      <c r="E107" s="15">
        <v>25</v>
      </c>
      <c r="F107" s="15"/>
      <c r="G107" s="15"/>
      <c r="H107" s="15">
        <v>0.51</v>
      </c>
      <c r="I107" s="15">
        <v>1.31</v>
      </c>
      <c r="J107" s="15">
        <v>1.77</v>
      </c>
      <c r="K107" s="15">
        <v>20.95</v>
      </c>
      <c r="L107" s="15">
        <v>6.0000000000000001E-3</v>
      </c>
      <c r="M107" s="15">
        <v>0.08</v>
      </c>
      <c r="N107" s="15">
        <v>7.2</v>
      </c>
      <c r="O107" s="15">
        <v>1.9E-2</v>
      </c>
      <c r="P107" s="57">
        <f>SUM(P108:P112)</f>
        <v>5.7700000000000001E-2</v>
      </c>
      <c r="Q107" s="57">
        <f t="shared" ref="Q107:S107" si="21">SUM(Q108:Q112)</f>
        <v>2.1299999999999999E-3</v>
      </c>
      <c r="R107" s="57">
        <f t="shared" si="21"/>
        <v>2.8000000000000003E-4</v>
      </c>
      <c r="S107" s="57">
        <f t="shared" si="21"/>
        <v>6.6E-3</v>
      </c>
      <c r="T107" s="15">
        <v>16.46</v>
      </c>
      <c r="U107" s="15">
        <v>20.5</v>
      </c>
      <c r="V107" s="15">
        <v>12.72</v>
      </c>
      <c r="W107" s="15">
        <v>2.35</v>
      </c>
      <c r="X107" s="15">
        <v>0.05</v>
      </c>
    </row>
    <row r="108" spans="1:24" ht="12" customHeight="1" x14ac:dyDescent="0.25">
      <c r="A108" s="186" t="s">
        <v>22</v>
      </c>
      <c r="B108" s="187"/>
      <c r="C108" s="188"/>
      <c r="D108" s="17"/>
      <c r="E108" s="17"/>
      <c r="F108" s="17">
        <v>12.5</v>
      </c>
      <c r="G108" s="17">
        <v>12.5</v>
      </c>
      <c r="H108" s="17"/>
      <c r="I108" s="104"/>
      <c r="J108" s="104"/>
      <c r="K108" s="17"/>
      <c r="L108" s="17"/>
      <c r="M108" s="17"/>
      <c r="N108" s="17"/>
      <c r="O108" s="17"/>
      <c r="P108" s="16">
        <v>3.7499999999999999E-2</v>
      </c>
      <c r="Q108" s="16">
        <v>2E-3</v>
      </c>
      <c r="R108" s="16">
        <v>2.0000000000000001E-4</v>
      </c>
      <c r="S108" s="16">
        <v>6.3E-3</v>
      </c>
      <c r="T108" s="17"/>
      <c r="U108" s="17"/>
      <c r="V108" s="17"/>
      <c r="W108" s="17"/>
      <c r="X108" s="17"/>
    </row>
    <row r="109" spans="1:24" ht="13.5" customHeight="1" x14ac:dyDescent="0.25">
      <c r="A109" s="186" t="s">
        <v>24</v>
      </c>
      <c r="B109" s="187"/>
      <c r="C109" s="188"/>
      <c r="D109" s="16"/>
      <c r="E109" s="16"/>
      <c r="F109" s="16">
        <v>1.35</v>
      </c>
      <c r="G109" s="16">
        <v>1.35</v>
      </c>
      <c r="H109" s="16"/>
      <c r="I109" s="102"/>
      <c r="J109" s="16"/>
      <c r="K109" s="16"/>
      <c r="L109" s="16"/>
      <c r="M109" s="16"/>
      <c r="N109" s="16"/>
      <c r="O109" s="16"/>
      <c r="P109" s="128">
        <v>2.0199999999999999E-2</v>
      </c>
      <c r="Q109" s="128">
        <v>1E-4</v>
      </c>
      <c r="R109" s="128"/>
      <c r="S109" s="128"/>
      <c r="T109" s="16"/>
      <c r="U109" s="16"/>
      <c r="V109" s="16"/>
      <c r="W109" s="16"/>
      <c r="X109" s="16"/>
    </row>
    <row r="110" spans="1:24" ht="14.25" customHeight="1" x14ac:dyDescent="0.25">
      <c r="A110" s="186" t="s">
        <v>54</v>
      </c>
      <c r="B110" s="187"/>
      <c r="C110" s="188"/>
      <c r="D110" s="16"/>
      <c r="E110" s="16"/>
      <c r="F110" s="16">
        <v>1.35</v>
      </c>
      <c r="G110" s="16">
        <v>1.35</v>
      </c>
      <c r="H110" s="16"/>
      <c r="I110" s="102"/>
      <c r="J110" s="16"/>
      <c r="K110" s="16"/>
      <c r="L110" s="16"/>
      <c r="M110" s="16"/>
      <c r="N110" s="16"/>
      <c r="O110" s="16"/>
      <c r="P110" s="17"/>
      <c r="Q110" s="17">
        <v>3.0000000000000001E-5</v>
      </c>
      <c r="R110" s="17">
        <v>8.0000000000000007E-5</v>
      </c>
      <c r="S110" s="17">
        <v>2.9999999999999997E-4</v>
      </c>
      <c r="T110" s="16"/>
      <c r="U110" s="16"/>
      <c r="V110" s="16"/>
      <c r="W110" s="16"/>
      <c r="X110" s="16"/>
    </row>
    <row r="111" spans="1:24" ht="11.25" customHeight="1" x14ac:dyDescent="0.25">
      <c r="A111" s="186" t="s">
        <v>23</v>
      </c>
      <c r="B111" s="187"/>
      <c r="C111" s="188"/>
      <c r="D111" s="16"/>
      <c r="E111" s="16"/>
      <c r="F111" s="16">
        <v>0.15</v>
      </c>
      <c r="G111" s="16">
        <v>0.15</v>
      </c>
      <c r="H111" s="16"/>
      <c r="I111" s="102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</row>
    <row r="112" spans="1:24" ht="12.75" customHeight="1" x14ac:dyDescent="0.25">
      <c r="A112" s="186" t="s">
        <v>25</v>
      </c>
      <c r="B112" s="187"/>
      <c r="C112" s="188"/>
      <c r="D112" s="16"/>
      <c r="E112" s="16"/>
      <c r="F112" s="16">
        <v>12.5</v>
      </c>
      <c r="G112" s="16">
        <v>12.5</v>
      </c>
      <c r="H112" s="16"/>
      <c r="I112" s="102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</row>
    <row r="113" spans="1:24" x14ac:dyDescent="0.25">
      <c r="A113" s="250" t="s">
        <v>79</v>
      </c>
      <c r="B113" s="250"/>
      <c r="C113" s="250"/>
      <c r="D113" s="15" t="s">
        <v>80</v>
      </c>
      <c r="E113" s="15">
        <v>200</v>
      </c>
      <c r="F113" s="15"/>
      <c r="G113" s="15"/>
      <c r="H113" s="15">
        <v>0.13</v>
      </c>
      <c r="I113" s="15">
        <v>0.02</v>
      </c>
      <c r="J113" s="15">
        <v>15.2</v>
      </c>
      <c r="K113" s="15">
        <v>62</v>
      </c>
      <c r="L113" s="15">
        <v>0</v>
      </c>
      <c r="M113" s="15">
        <v>2.83</v>
      </c>
      <c r="N113" s="15">
        <v>0</v>
      </c>
      <c r="O113" s="15">
        <v>0</v>
      </c>
      <c r="P113" s="15">
        <f>SUM(P114:P117)</f>
        <v>0</v>
      </c>
      <c r="Q113" s="15">
        <f t="shared" ref="Q113:S113" si="22">SUM(Q114:Q117)</f>
        <v>0</v>
      </c>
      <c r="R113" s="15">
        <f t="shared" si="22"/>
        <v>0</v>
      </c>
      <c r="S113" s="15">
        <f t="shared" si="22"/>
        <v>5.0000000000000001E-4</v>
      </c>
      <c r="T113" s="15">
        <v>14.2</v>
      </c>
      <c r="U113" s="15">
        <v>21.3</v>
      </c>
      <c r="V113" s="15">
        <v>4.4000000000000004</v>
      </c>
      <c r="W113" s="15">
        <v>2.4</v>
      </c>
      <c r="X113" s="15">
        <v>0.36</v>
      </c>
    </row>
    <row r="114" spans="1:24" x14ac:dyDescent="0.25">
      <c r="A114" s="186" t="s">
        <v>23</v>
      </c>
      <c r="B114" s="192"/>
      <c r="C114" s="193"/>
      <c r="D114" s="16"/>
      <c r="E114" s="16"/>
      <c r="F114" s="16">
        <v>15</v>
      </c>
      <c r="G114" s="16">
        <v>15</v>
      </c>
      <c r="H114" s="16"/>
      <c r="I114" s="16"/>
      <c r="J114" s="16"/>
      <c r="K114" s="16"/>
      <c r="L114" s="16"/>
      <c r="M114" s="16"/>
      <c r="N114" s="16"/>
      <c r="O114" s="16"/>
      <c r="P114" s="15"/>
      <c r="Q114" s="15"/>
      <c r="R114" s="15"/>
      <c r="S114" s="15"/>
      <c r="T114" s="16"/>
      <c r="U114" s="16"/>
      <c r="V114" s="16"/>
      <c r="W114" s="16"/>
      <c r="X114" s="16"/>
    </row>
    <row r="115" spans="1:24" x14ac:dyDescent="0.25">
      <c r="A115" s="191" t="s">
        <v>81</v>
      </c>
      <c r="B115" s="187"/>
      <c r="C115" s="188"/>
      <c r="D115" s="16"/>
      <c r="E115" s="16"/>
      <c r="F115" s="16">
        <v>0.5</v>
      </c>
      <c r="G115" s="16">
        <v>0.5</v>
      </c>
      <c r="H115" s="16"/>
      <c r="I115" s="16"/>
      <c r="J115" s="16"/>
      <c r="K115" s="16"/>
      <c r="L115" s="16"/>
      <c r="M115" s="16"/>
      <c r="N115" s="16"/>
      <c r="O115" s="16"/>
      <c r="P115" s="23"/>
      <c r="Q115" s="23"/>
      <c r="R115" s="23"/>
      <c r="S115" s="23">
        <v>5.0000000000000001E-4</v>
      </c>
      <c r="T115" s="16"/>
      <c r="U115" s="16"/>
      <c r="V115" s="16"/>
      <c r="W115" s="16"/>
      <c r="X115" s="16"/>
    </row>
    <row r="116" spans="1:24" ht="13.5" customHeight="1" x14ac:dyDescent="0.25">
      <c r="A116" s="191" t="s">
        <v>25</v>
      </c>
      <c r="B116" s="187"/>
      <c r="C116" s="188"/>
      <c r="D116" s="17"/>
      <c r="E116" s="17"/>
      <c r="F116" s="17">
        <v>200</v>
      </c>
      <c r="G116" s="17">
        <v>200</v>
      </c>
      <c r="H116" s="17"/>
      <c r="I116" s="17"/>
      <c r="J116" s="17"/>
      <c r="K116" s="17"/>
      <c r="L116" s="17"/>
      <c r="M116" s="17"/>
      <c r="N116" s="17"/>
      <c r="O116" s="17"/>
      <c r="P116" s="23"/>
      <c r="Q116" s="23"/>
      <c r="R116" s="23"/>
      <c r="S116" s="23"/>
      <c r="T116" s="17"/>
      <c r="U116" s="17"/>
      <c r="V116" s="17"/>
      <c r="W116" s="17"/>
      <c r="X116" s="17"/>
    </row>
    <row r="117" spans="1:24" x14ac:dyDescent="0.25">
      <c r="A117" s="186" t="s">
        <v>82</v>
      </c>
      <c r="B117" s="192"/>
      <c r="C117" s="193"/>
      <c r="D117" s="17"/>
      <c r="E117" s="17"/>
      <c r="F117" s="17">
        <v>8</v>
      </c>
      <c r="G117" s="17">
        <v>7</v>
      </c>
      <c r="H117" s="17"/>
      <c r="I117" s="17"/>
      <c r="J117" s="17"/>
      <c r="K117" s="17"/>
      <c r="L117" s="17"/>
      <c r="M117" s="17"/>
      <c r="N117" s="17"/>
      <c r="O117" s="17"/>
      <c r="P117" s="23"/>
      <c r="Q117" s="23"/>
      <c r="R117" s="23"/>
      <c r="S117" s="23"/>
      <c r="T117" s="17"/>
      <c r="U117" s="17"/>
      <c r="V117" s="17"/>
      <c r="W117" s="17"/>
      <c r="X117" s="17"/>
    </row>
    <row r="118" spans="1:24" ht="13.5" customHeight="1" x14ac:dyDescent="0.25">
      <c r="A118" s="155" t="s">
        <v>30</v>
      </c>
      <c r="B118" s="156"/>
      <c r="C118" s="157"/>
      <c r="D118" s="43"/>
      <c r="E118" s="18">
        <v>50</v>
      </c>
      <c r="F118" s="18"/>
      <c r="G118" s="18"/>
      <c r="H118" s="20">
        <v>3.95</v>
      </c>
      <c r="I118" s="20">
        <v>0.5</v>
      </c>
      <c r="J118" s="20">
        <v>24.15</v>
      </c>
      <c r="K118" s="126">
        <v>117.15</v>
      </c>
      <c r="L118" s="15">
        <v>0.08</v>
      </c>
      <c r="M118" s="15">
        <v>0</v>
      </c>
      <c r="N118" s="15">
        <v>0</v>
      </c>
      <c r="O118" s="15">
        <v>0.03</v>
      </c>
      <c r="P118" s="57">
        <v>0</v>
      </c>
      <c r="Q118" s="57">
        <v>2.8000000000000001E-2</v>
      </c>
      <c r="R118" s="57">
        <v>1.0999999999999999E-2</v>
      </c>
      <c r="S118" s="57">
        <v>1.44E-2</v>
      </c>
      <c r="T118" s="15">
        <v>11.5</v>
      </c>
      <c r="U118" s="15">
        <v>66.5</v>
      </c>
      <c r="V118" s="15">
        <v>43.5</v>
      </c>
      <c r="W118" s="15">
        <v>16.5</v>
      </c>
      <c r="X118" s="15">
        <v>1</v>
      </c>
    </row>
    <row r="119" spans="1:24" x14ac:dyDescent="0.25">
      <c r="A119" s="155" t="s">
        <v>268</v>
      </c>
      <c r="B119" s="156"/>
      <c r="C119" s="157"/>
      <c r="D119" s="16"/>
      <c r="E119" s="15">
        <v>30</v>
      </c>
      <c r="F119" s="15"/>
      <c r="G119" s="15"/>
      <c r="H119" s="20">
        <v>2.2999999999999998</v>
      </c>
      <c r="I119" s="20">
        <v>0.42</v>
      </c>
      <c r="J119" s="20">
        <v>11.31</v>
      </c>
      <c r="K119" s="126">
        <v>60.31</v>
      </c>
      <c r="L119" s="15">
        <v>0.06</v>
      </c>
      <c r="M119" s="15">
        <v>0</v>
      </c>
      <c r="N119" s="15">
        <v>0</v>
      </c>
      <c r="O119" s="15">
        <v>2.7E-2</v>
      </c>
      <c r="P119" s="15">
        <v>0</v>
      </c>
      <c r="Q119" s="15">
        <v>1.6999999999999999E-3</v>
      </c>
      <c r="R119" s="15">
        <v>0</v>
      </c>
      <c r="S119" s="15">
        <v>0</v>
      </c>
      <c r="T119" s="15">
        <v>9.9</v>
      </c>
      <c r="U119" s="15">
        <v>73.2</v>
      </c>
      <c r="V119" s="15">
        <v>58.2</v>
      </c>
      <c r="W119" s="15">
        <v>17.100000000000001</v>
      </c>
      <c r="X119" s="15">
        <v>1.35</v>
      </c>
    </row>
    <row r="120" spans="1:24" x14ac:dyDescent="0.25">
      <c r="A120" s="155" t="s">
        <v>270</v>
      </c>
      <c r="B120" s="156"/>
      <c r="C120" s="157"/>
      <c r="D120" s="15"/>
      <c r="E120" s="15">
        <f>SUM(E86:E119)</f>
        <v>782</v>
      </c>
      <c r="F120" s="15"/>
      <c r="G120" s="15"/>
      <c r="H120" s="15">
        <f t="shared" ref="H120:O120" si="23">SUM(H86:H119)</f>
        <v>20.09</v>
      </c>
      <c r="I120" s="15">
        <f t="shared" si="23"/>
        <v>28.14</v>
      </c>
      <c r="J120" s="15">
        <f t="shared" si="23"/>
        <v>110.96000000000001</v>
      </c>
      <c r="K120" s="15">
        <f t="shared" si="23"/>
        <v>831.3</v>
      </c>
      <c r="L120" s="15">
        <f t="shared" si="23"/>
        <v>0.49100000000000005</v>
      </c>
      <c r="M120" s="15">
        <f t="shared" si="23"/>
        <v>77.91</v>
      </c>
      <c r="N120" s="15">
        <f t="shared" si="23"/>
        <v>5634.2999999999993</v>
      </c>
      <c r="O120" s="15">
        <f t="shared" si="23"/>
        <v>1.6319999999999999</v>
      </c>
      <c r="P120" s="93">
        <f>SUM(P119+P118+P113+P107+P102+P97+P91+P86)</f>
        <v>1.9374</v>
      </c>
      <c r="Q120" s="93">
        <f t="shared" ref="Q120:S120" si="24">SUM(Q119+Q118+Q113+Q107+Q102+Q97+Q91+Q86)</f>
        <v>5.5799999999999995E-2</v>
      </c>
      <c r="R120" s="93">
        <f t="shared" si="24"/>
        <v>2.2069999999999999E-2</v>
      </c>
      <c r="S120" s="93">
        <f t="shared" si="24"/>
        <v>5.7180000000000002E-2</v>
      </c>
      <c r="T120" s="15">
        <f>SUM(T86:T119)</f>
        <v>169.94</v>
      </c>
      <c r="U120" s="15">
        <f>SUM(U86:U119)</f>
        <v>685.81000000000006</v>
      </c>
      <c r="V120" s="15">
        <f>SUM(V86:V119)</f>
        <v>472.13</v>
      </c>
      <c r="W120" s="15">
        <f>SUM(W86:W119)</f>
        <v>94.06</v>
      </c>
      <c r="X120" s="15">
        <f>SUM(X86:X119)</f>
        <v>9.49</v>
      </c>
    </row>
    <row r="121" spans="1:24" ht="12.75" customHeight="1" x14ac:dyDescent="0.25">
      <c r="A121" s="191"/>
      <c r="B121" s="187"/>
      <c r="C121" s="188"/>
      <c r="D121" s="197" t="s">
        <v>266</v>
      </c>
      <c r="E121" s="213"/>
      <c r="F121" s="213"/>
      <c r="G121" s="214"/>
      <c r="H121" s="16"/>
      <c r="I121" s="16"/>
      <c r="J121" s="16"/>
      <c r="K121" s="53"/>
      <c r="L121" s="16"/>
      <c r="M121" s="16"/>
      <c r="N121" s="16"/>
      <c r="O121" s="16"/>
      <c r="P121" s="23"/>
      <c r="Q121" s="23"/>
      <c r="R121" s="23"/>
      <c r="S121" s="23"/>
      <c r="T121" s="16"/>
      <c r="U121" s="16"/>
      <c r="V121" s="16"/>
      <c r="W121" s="16"/>
      <c r="X121" s="16"/>
    </row>
    <row r="122" spans="1:24" ht="12.75" customHeight="1" x14ac:dyDescent="0.25">
      <c r="A122" s="155" t="s">
        <v>154</v>
      </c>
      <c r="B122" s="156"/>
      <c r="C122" s="157"/>
      <c r="D122" s="15" t="s">
        <v>62</v>
      </c>
      <c r="E122" s="62">
        <v>200</v>
      </c>
      <c r="F122" s="15">
        <v>206</v>
      </c>
      <c r="G122" s="55">
        <v>200</v>
      </c>
      <c r="H122" s="15">
        <v>5.8</v>
      </c>
      <c r="I122" s="15">
        <v>5</v>
      </c>
      <c r="J122" s="15">
        <v>8.4</v>
      </c>
      <c r="K122" s="54">
        <v>102</v>
      </c>
      <c r="L122" s="15">
        <v>0.04</v>
      </c>
      <c r="M122" s="15">
        <v>0.6</v>
      </c>
      <c r="N122" s="15">
        <v>40</v>
      </c>
      <c r="O122" s="15">
        <v>0.26</v>
      </c>
      <c r="P122" s="15">
        <v>1.03</v>
      </c>
      <c r="Q122" s="15">
        <v>0</v>
      </c>
      <c r="R122" s="15">
        <v>0</v>
      </c>
      <c r="S122" s="15">
        <v>0</v>
      </c>
      <c r="T122" s="15">
        <v>248</v>
      </c>
      <c r="U122" s="15">
        <v>292</v>
      </c>
      <c r="V122" s="15">
        <v>184</v>
      </c>
      <c r="W122" s="15">
        <v>28</v>
      </c>
      <c r="X122" s="15">
        <v>0.2</v>
      </c>
    </row>
    <row r="123" spans="1:24" x14ac:dyDescent="0.25">
      <c r="A123" s="200" t="s">
        <v>310</v>
      </c>
      <c r="B123" s="201"/>
      <c r="C123" s="202"/>
      <c r="D123" s="15"/>
      <c r="E123" s="15">
        <v>15</v>
      </c>
      <c r="F123" s="15"/>
      <c r="G123" s="15"/>
      <c r="H123" s="15">
        <v>1.125</v>
      </c>
      <c r="I123" s="15">
        <v>1.99</v>
      </c>
      <c r="J123" s="15">
        <v>9.92</v>
      </c>
      <c r="K123" s="15">
        <v>62.26</v>
      </c>
      <c r="L123" s="15">
        <v>0</v>
      </c>
      <c r="M123" s="15">
        <v>0</v>
      </c>
      <c r="N123" s="15">
        <v>0</v>
      </c>
      <c r="O123" s="15">
        <v>0</v>
      </c>
      <c r="P123" s="23"/>
      <c r="Q123" s="23"/>
      <c r="R123" s="23"/>
      <c r="S123" s="23"/>
      <c r="T123" s="15">
        <v>0</v>
      </c>
      <c r="U123" s="15">
        <v>0</v>
      </c>
      <c r="V123" s="15">
        <v>0</v>
      </c>
      <c r="W123" s="15">
        <v>0</v>
      </c>
      <c r="X123" s="15">
        <v>0</v>
      </c>
    </row>
    <row r="124" spans="1:24" ht="13.5" customHeight="1" x14ac:dyDescent="0.25">
      <c r="A124" s="155" t="s">
        <v>267</v>
      </c>
      <c r="B124" s="156"/>
      <c r="C124" s="157"/>
      <c r="D124" s="15"/>
      <c r="E124" s="15">
        <f>SUM(E122:E123)</f>
        <v>215</v>
      </c>
      <c r="F124" s="15"/>
      <c r="G124" s="15"/>
      <c r="H124" s="15">
        <f>SUM(H122:H123)</f>
        <v>6.9249999999999998</v>
      </c>
      <c r="I124" s="15">
        <f t="shared" ref="I124:X124" si="25">SUM(I122:I123)</f>
        <v>6.99</v>
      </c>
      <c r="J124" s="15">
        <f t="shared" si="25"/>
        <v>18.32</v>
      </c>
      <c r="K124" s="15">
        <f t="shared" si="25"/>
        <v>164.26</v>
      </c>
      <c r="L124" s="15">
        <f t="shared" si="25"/>
        <v>0.04</v>
      </c>
      <c r="M124" s="15">
        <f t="shared" si="25"/>
        <v>0.6</v>
      </c>
      <c r="N124" s="15">
        <f t="shared" si="25"/>
        <v>40</v>
      </c>
      <c r="O124" s="15">
        <f t="shared" si="25"/>
        <v>0.26</v>
      </c>
      <c r="P124" s="15">
        <f t="shared" si="25"/>
        <v>1.03</v>
      </c>
      <c r="Q124" s="15">
        <f t="shared" si="25"/>
        <v>0</v>
      </c>
      <c r="R124" s="15">
        <f t="shared" si="25"/>
        <v>0</v>
      </c>
      <c r="S124" s="15">
        <f t="shared" si="25"/>
        <v>0</v>
      </c>
      <c r="T124" s="15">
        <f t="shared" si="25"/>
        <v>248</v>
      </c>
      <c r="U124" s="15">
        <f t="shared" si="25"/>
        <v>292</v>
      </c>
      <c r="V124" s="15">
        <f t="shared" si="25"/>
        <v>184</v>
      </c>
      <c r="W124" s="15">
        <f t="shared" si="25"/>
        <v>28</v>
      </c>
      <c r="X124" s="15">
        <f t="shared" si="25"/>
        <v>0.2</v>
      </c>
    </row>
    <row r="125" spans="1:24" x14ac:dyDescent="0.25">
      <c r="A125" s="197" t="s">
        <v>83</v>
      </c>
      <c r="B125" s="213"/>
      <c r="C125" s="214"/>
      <c r="D125" s="16"/>
      <c r="E125" s="15">
        <f>SUM(E124+E120+E84+E59+E26+E23)</f>
        <v>3228</v>
      </c>
      <c r="F125" s="15"/>
      <c r="G125" s="15"/>
      <c r="H125" s="15">
        <f t="shared" ref="H125:X125" si="26">SUM(H124+H120+H84+H59+H26+H23)</f>
        <v>114.38499999999999</v>
      </c>
      <c r="I125" s="15">
        <f t="shared" si="26"/>
        <v>127.67</v>
      </c>
      <c r="J125" s="15">
        <f t="shared" si="26"/>
        <v>451.73000000000008</v>
      </c>
      <c r="K125" s="15">
        <f t="shared" si="26"/>
        <v>3507.42</v>
      </c>
      <c r="L125" s="15">
        <f t="shared" si="26"/>
        <v>2.048</v>
      </c>
      <c r="M125" s="15">
        <f t="shared" si="26"/>
        <v>138.45499999999998</v>
      </c>
      <c r="N125" s="15">
        <f t="shared" si="26"/>
        <v>6148.0599999999995</v>
      </c>
      <c r="O125" s="15">
        <f t="shared" si="26"/>
        <v>3.9930000000000003</v>
      </c>
      <c r="P125" s="15">
        <f t="shared" si="26"/>
        <v>7.9580700000000002</v>
      </c>
      <c r="Q125" s="15">
        <f t="shared" si="26"/>
        <v>0.29010000000000002</v>
      </c>
      <c r="R125" s="15">
        <f t="shared" si="26"/>
        <v>7.4120000000000005E-2</v>
      </c>
      <c r="S125" s="15">
        <f t="shared" si="26"/>
        <v>1.2086799999999998</v>
      </c>
      <c r="T125" s="15">
        <f t="shared" si="26"/>
        <v>1432.5400000000002</v>
      </c>
      <c r="U125" s="15">
        <f t="shared" si="26"/>
        <v>4629.3200000000006</v>
      </c>
      <c r="V125" s="15">
        <f t="shared" si="26"/>
        <v>2306.3200000000002</v>
      </c>
      <c r="W125" s="15">
        <f t="shared" si="26"/>
        <v>517.17700000000002</v>
      </c>
      <c r="X125" s="15">
        <f t="shared" si="26"/>
        <v>34.914999999999999</v>
      </c>
    </row>
    <row r="126" spans="1:24" x14ac:dyDescent="0.25">
      <c r="D126" s="6"/>
      <c r="H126" s="8"/>
    </row>
  </sheetData>
  <mergeCells count="157">
    <mergeCell ref="U4:U5"/>
    <mergeCell ref="A111:C111"/>
    <mergeCell ref="A112:C112"/>
    <mergeCell ref="A59:C59"/>
    <mergeCell ref="A84:C84"/>
    <mergeCell ref="A69:C69"/>
    <mergeCell ref="A70:C70"/>
    <mergeCell ref="A79:C79"/>
    <mergeCell ref="A80:C80"/>
    <mergeCell ref="A81:C81"/>
    <mergeCell ref="A82:C82"/>
    <mergeCell ref="A83:C83"/>
    <mergeCell ref="A66:C66"/>
    <mergeCell ref="A67:C67"/>
    <mergeCell ref="A68:C68"/>
    <mergeCell ref="A71:C71"/>
    <mergeCell ref="A77:C77"/>
    <mergeCell ref="A73:C73"/>
    <mergeCell ref="A74:C74"/>
    <mergeCell ref="A106:C106"/>
    <mergeCell ref="D60:G60"/>
    <mergeCell ref="A61:D61"/>
    <mergeCell ref="D85:G85"/>
    <mergeCell ref="A62:C62"/>
    <mergeCell ref="D121:G121"/>
    <mergeCell ref="A122:C122"/>
    <mergeCell ref="A124:C124"/>
    <mergeCell ref="A125:C125"/>
    <mergeCell ref="A113:C113"/>
    <mergeCell ref="A114:C114"/>
    <mergeCell ref="A115:C115"/>
    <mergeCell ref="A116:C116"/>
    <mergeCell ref="A117:C117"/>
    <mergeCell ref="A118:C118"/>
    <mergeCell ref="A119:C119"/>
    <mergeCell ref="A123:C123"/>
    <mergeCell ref="A120:C120"/>
    <mergeCell ref="A121:C121"/>
    <mergeCell ref="A1:B1"/>
    <mergeCell ref="A7:C7"/>
    <mergeCell ref="D24:G24"/>
    <mergeCell ref="D27:G27"/>
    <mergeCell ref="A45:C45"/>
    <mergeCell ref="A46:C46"/>
    <mergeCell ref="A22:C22"/>
    <mergeCell ref="A20:C20"/>
    <mergeCell ref="A28:C28"/>
    <mergeCell ref="A29:C29"/>
    <mergeCell ref="A32:C32"/>
    <mergeCell ref="A33:C33"/>
    <mergeCell ref="A39:C39"/>
    <mergeCell ref="A40:C40"/>
    <mergeCell ref="A14:C14"/>
    <mergeCell ref="A36:C36"/>
    <mergeCell ref="A37:C37"/>
    <mergeCell ref="A41:C41"/>
    <mergeCell ref="A42:C42"/>
    <mergeCell ref="A8:C8"/>
    <mergeCell ref="C1:G1"/>
    <mergeCell ref="A26:C26"/>
    <mergeCell ref="A27:C27"/>
    <mergeCell ref="A30:C30"/>
    <mergeCell ref="V4:V5"/>
    <mergeCell ref="W4:W5"/>
    <mergeCell ref="X4:X5"/>
    <mergeCell ref="A5:C5"/>
    <mergeCell ref="A6:C6"/>
    <mergeCell ref="D6:G6"/>
    <mergeCell ref="A4:C4"/>
    <mergeCell ref="H4:H5"/>
    <mergeCell ref="I4:I5"/>
    <mergeCell ref="J4:J5"/>
    <mergeCell ref="L4:L5"/>
    <mergeCell ref="M4:M5"/>
    <mergeCell ref="N4:N5"/>
    <mergeCell ref="O4:O5"/>
    <mergeCell ref="E3:E5"/>
    <mergeCell ref="F3:F5"/>
    <mergeCell ref="G3:G5"/>
    <mergeCell ref="K4:K5"/>
    <mergeCell ref="P4:P5"/>
    <mergeCell ref="Q4:Q5"/>
    <mergeCell ref="R4:R5"/>
    <mergeCell ref="S4:S5"/>
    <mergeCell ref="L3:P3"/>
    <mergeCell ref="Q3:X3"/>
    <mergeCell ref="I1:K1"/>
    <mergeCell ref="A2:B2"/>
    <mergeCell ref="C2:G2"/>
    <mergeCell ref="A3:C3"/>
    <mergeCell ref="H3:K3"/>
    <mergeCell ref="A108:C108"/>
    <mergeCell ref="A109:C109"/>
    <mergeCell ref="A110:C110"/>
    <mergeCell ref="A9:C9"/>
    <mergeCell ref="A12:C12"/>
    <mergeCell ref="A13:C13"/>
    <mergeCell ref="A10:C10"/>
    <mergeCell ref="A11:C11"/>
    <mergeCell ref="A23:C23"/>
    <mergeCell ref="A25:C25"/>
    <mergeCell ref="A24:C24"/>
    <mergeCell ref="A21:C21"/>
    <mergeCell ref="A15:C15"/>
    <mergeCell ref="A16:C16"/>
    <mergeCell ref="A17:C17"/>
    <mergeCell ref="A18:C18"/>
    <mergeCell ref="A19:C19"/>
    <mergeCell ref="A34:C34"/>
    <mergeCell ref="A35:C35"/>
    <mergeCell ref="A52:C52"/>
    <mergeCell ref="A53:C53"/>
    <mergeCell ref="A54:C54"/>
    <mergeCell ref="A102:C102"/>
    <mergeCell ref="A103:C103"/>
    <mergeCell ref="A104:C104"/>
    <mergeCell ref="A105:C105"/>
    <mergeCell ref="A49:C49"/>
    <mergeCell ref="A50:C50"/>
    <mergeCell ref="A51:C51"/>
    <mergeCell ref="A55:C55"/>
    <mergeCell ref="A58:C58"/>
    <mergeCell ref="A96:C96"/>
    <mergeCell ref="A97:C97"/>
    <mergeCell ref="A63:C63"/>
    <mergeCell ref="A64:C64"/>
    <mergeCell ref="A65:C65"/>
    <mergeCell ref="A72:C72"/>
    <mergeCell ref="A85:C85"/>
    <mergeCell ref="A60:C60"/>
    <mergeCell ref="A75:C75"/>
    <mergeCell ref="A78:C78"/>
    <mergeCell ref="A76:C76"/>
    <mergeCell ref="T4:T5"/>
    <mergeCell ref="A43:C43"/>
    <mergeCell ref="A44:C44"/>
    <mergeCell ref="A38:C38"/>
    <mergeCell ref="A47:C47"/>
    <mergeCell ref="A48:C48"/>
    <mergeCell ref="A107:C107"/>
    <mergeCell ref="A56:C56"/>
    <mergeCell ref="A101:C101"/>
    <mergeCell ref="A86:C86"/>
    <mergeCell ref="A87:C87"/>
    <mergeCell ref="A88:C88"/>
    <mergeCell ref="A89:C89"/>
    <mergeCell ref="A90:C90"/>
    <mergeCell ref="A91:C91"/>
    <mergeCell ref="A92:C92"/>
    <mergeCell ref="A93:C93"/>
    <mergeCell ref="A98:C98"/>
    <mergeCell ref="A99:C99"/>
    <mergeCell ref="A100:C100"/>
    <mergeCell ref="A94:C94"/>
    <mergeCell ref="A95:C95"/>
    <mergeCell ref="A31:C31"/>
    <mergeCell ref="A57:C57"/>
  </mergeCells>
  <pageMargins left="0" right="0" top="0" bottom="0" header="0" footer="0"/>
  <pageSetup paperSize="9" scale="84" fitToHeight="0" orientation="landscape" r:id="rId1"/>
  <ignoredErrors>
    <ignoredError sqref="P7:S7 P15:S15 P49:S49 P113:S1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ВСЕГО</vt:lpstr>
      <vt:lpstr>'3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2021-08-24T09:13:02Z</dcterms:modified>
</cp:coreProperties>
</file>